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D012E3B7-A7EC-44CC-8509-70C5D951B6BF}" xr6:coauthVersionLast="45" xr6:coauthVersionMax="45" xr10:uidLastSave="{00000000-0000-0000-0000-000000000000}"/>
  <bookViews>
    <workbookView xWindow="3270" yWindow="1920" windowWidth="21240" windowHeight="13005" xr2:uid="{C8A8AB7E-3D50-4953-A7C9-6DA5FB784B65}"/>
  </bookViews>
  <sheets>
    <sheet name="0" sheetId="1" r:id="rId1"/>
    <sheet name="1" sheetId="9" r:id="rId2"/>
    <sheet name="2" sheetId="10" r:id="rId3"/>
    <sheet name="3" sheetId="11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3" i="10" l="1"/>
  <c r="R21" i="10"/>
  <c r="R10" i="10"/>
  <c r="E13" i="10"/>
  <c r="S13" i="10" s="1"/>
  <c r="D23" i="10"/>
  <c r="E23" i="10" s="1"/>
  <c r="S23" i="10" s="1"/>
  <c r="D22" i="10"/>
  <c r="E22" i="10" s="1"/>
  <c r="S22" i="10" s="1"/>
  <c r="D21" i="10"/>
  <c r="E21" i="10" s="1"/>
  <c r="S21" i="10" s="1"/>
  <c r="D20" i="10"/>
  <c r="R20" i="10" s="1"/>
  <c r="D19" i="10"/>
  <c r="R19" i="10" s="1"/>
  <c r="D18" i="10"/>
  <c r="E18" i="10" s="1"/>
  <c r="S18" i="10" s="1"/>
  <c r="D17" i="10"/>
  <c r="E17" i="10" s="1"/>
  <c r="S17" i="10" s="1"/>
  <c r="D16" i="10"/>
  <c r="R16" i="10" s="1"/>
  <c r="D15" i="10"/>
  <c r="R15" i="10" s="1"/>
  <c r="D14" i="10"/>
  <c r="E14" i="10" s="1"/>
  <c r="S14" i="10" s="1"/>
  <c r="D13" i="10"/>
  <c r="D12" i="10"/>
  <c r="R12" i="10" s="1"/>
  <c r="D11" i="10"/>
  <c r="R11" i="10" s="1"/>
  <c r="R18" i="10" l="1"/>
  <c r="R23" i="10"/>
  <c r="R17" i="10"/>
  <c r="R22" i="10"/>
  <c r="R14" i="10"/>
  <c r="E20" i="10"/>
  <c r="S20" i="10" s="1"/>
  <c r="E16" i="10"/>
  <c r="S16" i="10" s="1"/>
  <c r="E12" i="10"/>
  <c r="S12" i="10" s="1"/>
  <c r="E19" i="10"/>
  <c r="S19" i="10" s="1"/>
  <c r="E15" i="10"/>
  <c r="S15" i="10" s="1"/>
  <c r="E11" i="10"/>
  <c r="F11" i="10" l="1"/>
  <c r="T11" i="10" s="1"/>
  <c r="S11" i="10"/>
  <c r="F12" i="10" l="1"/>
  <c r="F13" i="10" l="1"/>
  <c r="T12" i="10"/>
  <c r="F14" i="10" l="1"/>
  <c r="T13" i="10"/>
  <c r="F15" i="10" l="1"/>
  <c r="T14" i="10"/>
  <c r="F16" i="10" l="1"/>
  <c r="T15" i="10"/>
  <c r="F17" i="10" l="1"/>
  <c r="T16" i="10"/>
  <c r="F18" i="10" l="1"/>
  <c r="T17" i="10"/>
  <c r="F19" i="10" l="1"/>
  <c r="T18" i="10"/>
  <c r="F20" i="10" l="1"/>
  <c r="T19" i="10"/>
  <c r="F21" i="10" l="1"/>
  <c r="T20" i="10"/>
  <c r="F22" i="10" l="1"/>
  <c r="T21" i="10"/>
  <c r="F23" i="10" l="1"/>
  <c r="T23" i="10" s="1"/>
  <c r="T22" i="10"/>
</calcChain>
</file>

<file path=xl/sharedStrings.xml><?xml version="1.0" encoding="utf-8"?>
<sst xmlns="http://schemas.openxmlformats.org/spreadsheetml/2006/main" count="127" uniqueCount="81">
  <si>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</si>
  <si>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</si>
  <si>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</si>
  <si>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</si>
  <si>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</si>
  <si>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</si>
  <si>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</si>
  <si>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</si>
  <si>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</si>
  <si>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</si>
  <si>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</si>
  <si>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Nome da Empresa:</t>
  </si>
  <si>
    <t>Planilha: Acompanhamento de Previsão de Vendas</t>
  </si>
  <si>
    <t>Nome da oportunidade</t>
  </si>
  <si>
    <t>Agente de vendas</t>
  </si>
  <si>
    <t>Região de vendas</t>
  </si>
  <si>
    <t>Categoria de vendas</t>
  </si>
  <si>
    <t>Valor da previsão</t>
  </si>
  <si>
    <t>Fase de vendas</t>
  </si>
  <si>
    <t>Probabilidade de venda</t>
  </si>
  <si>
    <t>Fechamento de Previsão</t>
  </si>
  <si>
    <t>Previsão ponderada</t>
  </si>
  <si>
    <t>Dados</t>
  </si>
  <si>
    <t>Agentes de vendas</t>
  </si>
  <si>
    <t xml:space="preserve"> Agente de vendas 1</t>
  </si>
  <si>
    <t xml:space="preserve"> Agente de vendas 2</t>
  </si>
  <si>
    <t xml:space="preserve"> Agente de vendas 3</t>
  </si>
  <si>
    <t xml:space="preserve"> Agente de vendas 4</t>
  </si>
  <si>
    <t xml:space="preserve"> Agente de vendas 5</t>
  </si>
  <si>
    <t>Regiões de vendas</t>
  </si>
  <si>
    <t>EUA - Nordeste</t>
  </si>
  <si>
    <t>EUA - Sudeste</t>
  </si>
  <si>
    <t>EUA - Centro-Norte</t>
  </si>
  <si>
    <t>EUA - Centro-Sul</t>
  </si>
  <si>
    <t>EUA - Noroeste</t>
  </si>
  <si>
    <t>EUA - Sudoeste</t>
  </si>
  <si>
    <t>Canadá - Leste</t>
  </si>
  <si>
    <t>Canadá - Oeste</t>
  </si>
  <si>
    <t>EMEA - França</t>
  </si>
  <si>
    <t>EMEA - Alemanha</t>
  </si>
  <si>
    <t>EMEA - Itália</t>
  </si>
  <si>
    <t>EMEA - Outros</t>
  </si>
  <si>
    <t>APSA - Ásia</t>
  </si>
  <si>
    <t>APSA - Pacífico</t>
  </si>
  <si>
    <t>APSA - México</t>
  </si>
  <si>
    <t>APSA - Austrália</t>
  </si>
  <si>
    <t>APSA - Outros</t>
  </si>
  <si>
    <t>EMEA - Reino Unido</t>
  </si>
  <si>
    <t>Categorias de vendas</t>
  </si>
  <si>
    <t>Consultoria</t>
  </si>
  <si>
    <t>Mistura</t>
  </si>
  <si>
    <t>Produtos</t>
  </si>
  <si>
    <t>Serviços Prof.</t>
  </si>
  <si>
    <t>Serviços</t>
  </si>
  <si>
    <t>Suporte</t>
  </si>
  <si>
    <t>Treinamento</t>
  </si>
  <si>
    <t>Fases de vendas</t>
  </si>
  <si>
    <t>Necessidade Identificada</t>
  </si>
  <si>
    <t>Oportunidade</t>
  </si>
  <si>
    <t>Precisa de análise</t>
  </si>
  <si>
    <t>Solução proposta</t>
  </si>
  <si>
    <t>Proposta escrita</t>
  </si>
  <si>
    <t>Aprovação verbal</t>
  </si>
  <si>
    <t>Aprovação formal</t>
  </si>
  <si>
    <t>Orçamento Validado</t>
  </si>
  <si>
    <t>Patrocínio</t>
  </si>
  <si>
    <t>Gráfico de Previsão de Vendas</t>
  </si>
  <si>
    <t>Mês Inicial</t>
  </si>
  <si>
    <t>Mês</t>
  </si>
  <si>
    <t>Previsão mensal</t>
  </si>
  <si>
    <t>Cumulativo</t>
  </si>
  <si>
    <t>Adatum Corporation</t>
  </si>
  <si>
    <t>Adventure Works</t>
  </si>
  <si>
    <t>Alpine Ski House</t>
  </si>
  <si>
    <t>Museu de Ciências Baldwin</t>
  </si>
  <si>
    <t>Blue Yonder Airlines</t>
  </si>
  <si>
    <t>City Power &amp; Light</t>
  </si>
  <si>
    <t>Coho Vineyard</t>
  </si>
  <si>
    <t>Coho Winery</t>
  </si>
  <si>
    <t>Contoso, Ltd.</t>
  </si>
  <si>
    <t>Contoso Pharmaceuticals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</si>
</sst>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5" formatCode="mmmm\ yyyy"/>
    <numFmt numFmtId="166" formatCode="mmm"/>
  </numFmts>
  <fonts count="26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b/>
      <sz val="10.5"/>
      <color theme="1"/>
      <name val="Arimo"/>
      <family val="2"/>
    </font>
    <font>
      <sz val="11"/>
      <color theme="1"/>
      <name val="Arimo"/>
      <family val="2"/>
    </font>
    <font>
      <sz val="16"/>
      <color theme="0"/>
      <name val="Bahnschrift"/>
      <family val="2"/>
    </font>
    <font>
      <sz val="18"/>
      <color theme="0"/>
      <name val="Bahnschrift"/>
      <family val="2"/>
    </font>
    <font>
      <sz val="14"/>
      <color theme="0"/>
      <name val="Bahnschrift"/>
      <family val="2"/>
    </font>
    <font>
      <sz val="24"/>
      <color theme="0"/>
      <name val="Bahnschrift"/>
      <family val="2"/>
    </font>
    <font>
      <sz val="12"/>
      <color theme="1"/>
      <name val="Bahnschrift"/>
      <family val="2"/>
    </font>
    <font>
      <sz val="18"/>
      <color theme="1"/>
      <name val="Bahnschrift"/>
      <family val="2"/>
    </font>
    <font>
      <sz val="22"/>
      <color theme="0"/>
      <name val="Bahnschrift"/>
      <family val="2"/>
    </font>
    <font>
      <sz val="10"/>
      <color theme="0"/>
      <name val="Bahnschrift"/>
      <family val="2"/>
    </font>
    <font>
      <sz val="10"/>
      <color theme="0"/>
      <name val="Calibri"/>
      <family val="2"/>
      <scheme val="minor"/>
    </font>
    <font>
      <sz val="12"/>
      <name val="Bahnschrift"/>
      <family val="2"/>
    </font>
    <font>
      <sz val="10"/>
      <name val="Bahnschrift"/>
      <family val="2"/>
    </font>
    <font>
      <sz val="11"/>
      <color theme="0"/>
      <name val="Arimo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8" fillId="0" borderId="0" applyFont="0" applyFill="0" applyBorder="0" applyAlignment="0" applyProtection="0"/>
  </cellStyleXfs>
  <cellXfs count="87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3" fillId="4" borderId="0" xfId="0" applyFont="1" applyFill="1" applyBorder="1" applyAlignment="1"/>
    <xf numFmtId="0" fontId="12" fillId="4" borderId="0" xfId="0" applyFont="1" applyFill="1" applyBorder="1" applyAlignment="1"/>
    <xf numFmtId="0" fontId="10" fillId="0" borderId="0" xfId="0" applyFont="1" applyAlignment="1">
      <alignment wrapText="1"/>
    </xf>
    <xf numFmtId="0" fontId="0" fillId="0" borderId="12" xfId="0" applyBorder="1"/>
    <xf numFmtId="0" fontId="1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left" vertical="center"/>
    </xf>
    <xf numFmtId="0" fontId="20" fillId="5" borderId="13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center" vertical="center"/>
    </xf>
    <xf numFmtId="0" fontId="20" fillId="5" borderId="16" xfId="0" applyFont="1" applyFill="1" applyBorder="1" applyAlignment="1">
      <alignment horizontal="center" vertical="center"/>
    </xf>
    <xf numFmtId="0" fontId="20" fillId="5" borderId="17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14" fontId="0" fillId="0" borderId="12" xfId="0" applyNumberFormat="1" applyBorder="1" applyAlignment="1">
      <alignment horizontal="center"/>
    </xf>
    <xf numFmtId="14" fontId="19" fillId="0" borderId="12" xfId="0" applyNumberFormat="1" applyFont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0" fontId="0" fillId="0" borderId="19" xfId="0" applyBorder="1"/>
    <xf numFmtId="0" fontId="0" fillId="0" borderId="14" xfId="0" applyBorder="1"/>
    <xf numFmtId="0" fontId="0" fillId="0" borderId="22" xfId="0" applyBorder="1"/>
    <xf numFmtId="0" fontId="16" fillId="5" borderId="18" xfId="0" applyFont="1" applyFill="1" applyBorder="1" applyAlignment="1">
      <alignment horizontal="center" vertical="top" wrapText="1"/>
    </xf>
    <xf numFmtId="0" fontId="16" fillId="5" borderId="21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5" borderId="16" xfId="0" applyFont="1" applyFill="1" applyBorder="1" applyAlignment="1">
      <alignment horizontal="center" vertical="top" wrapText="1"/>
    </xf>
    <xf numFmtId="14" fontId="0" fillId="0" borderId="22" xfId="0" applyNumberFormat="1" applyBorder="1" applyAlignment="1">
      <alignment horizontal="center"/>
    </xf>
    <xf numFmtId="44" fontId="0" fillId="0" borderId="20" xfId="2" applyFont="1" applyBorder="1"/>
    <xf numFmtId="44" fontId="0" fillId="0" borderId="13" xfId="2" applyFont="1" applyBorder="1"/>
    <xf numFmtId="44" fontId="0" fillId="0" borderId="12" xfId="2" applyFont="1" applyBorder="1"/>
    <xf numFmtId="44" fontId="0" fillId="0" borderId="22" xfId="2" applyFont="1" applyBorder="1"/>
    <xf numFmtId="44" fontId="18" fillId="0" borderId="12" xfId="2" applyFont="1" applyBorder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166" fontId="22" fillId="4" borderId="0" xfId="0" applyNumberFormat="1" applyFont="1" applyFill="1" applyAlignment="1">
      <alignment horizontal="center" vertical="center"/>
    </xf>
    <xf numFmtId="44" fontId="21" fillId="0" borderId="0" xfId="0" applyNumberFormat="1" applyFont="1"/>
    <xf numFmtId="0" fontId="23" fillId="0" borderId="0" xfId="0" applyFont="1"/>
    <xf numFmtId="0" fontId="24" fillId="0" borderId="0" xfId="0" applyFont="1"/>
    <xf numFmtId="0" fontId="1" fillId="0" borderId="0" xfId="0" applyFont="1"/>
    <xf numFmtId="0" fontId="25" fillId="4" borderId="0" xfId="0" applyFont="1" applyFill="1" applyBorder="1" applyAlignment="1"/>
  </cellXfs>
  <cellStyles count="3">
    <cellStyle name="Hiperlink" xfId="1" builtinId="8"/>
    <cellStyle name="Moeda" xfId="2" builtinId="4"/>
    <cellStyle name="Normal" xfId="0" builtinId="0"/>
  </cellStyles>
  <dxfs count="13">
    <dxf>
      <numFmt numFmtId="19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Bahnschrift"/>
        <family val="2"/>
        <scheme val="none"/>
      </font>
      <fill>
        <patternFill patternType="solid">
          <fgColor indexed="64"/>
          <bgColor rgb="FF02802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bottom style="thin">
          <color theme="0" tint="-0.249977111117893"/>
        </bottom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</dxfs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625513123354119"/>
          <c:y val="0.11544039603101813"/>
          <c:w val="0.81077965455616285"/>
          <c:h val="0.766356432340645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'2'!$S$10</c:f>
              <c:strCache>
                <c:ptCount val="1"/>
                <c:pt idx="0">
                  <c:v>Previsão mensal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'2'!$R$11:$R$23</c:f>
              <c:numCache>
                <c:formatCode>mmm</c:formatCode>
                <c:ptCount val="1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</c:numCache>
            </c:numRef>
          </c:cat>
          <c:val>
            <c:numRef>
              <c:f>'2'!$S$11:$S$23</c:f>
              <c:numCache>
                <c:formatCode>_("R$"* #,##0.00_);_("R$"* \(#,##0.00\);_("R$"* "-"??_);_(@_)</c:formatCode>
                <c:ptCount val="13"/>
                <c:pt idx="0">
                  <c:v>135000</c:v>
                </c:pt>
                <c:pt idx="1">
                  <c:v>14520</c:v>
                </c:pt>
                <c:pt idx="2">
                  <c:v>32500</c:v>
                </c:pt>
                <c:pt idx="3">
                  <c:v>44250</c:v>
                </c:pt>
                <c:pt idx="4">
                  <c:v>59200</c:v>
                </c:pt>
                <c:pt idx="5">
                  <c:v>87500</c:v>
                </c:pt>
                <c:pt idx="6">
                  <c:v>89400</c:v>
                </c:pt>
                <c:pt idx="7">
                  <c:v>99400</c:v>
                </c:pt>
                <c:pt idx="8">
                  <c:v>0</c:v>
                </c:pt>
                <c:pt idx="9">
                  <c:v>155250</c:v>
                </c:pt>
                <c:pt idx="10">
                  <c:v>32700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FF-4C8F-8288-05BB035707A9}"/>
            </c:ext>
          </c:extLst>
        </c:ser>
        <c:ser>
          <c:idx val="1"/>
          <c:order val="1"/>
          <c:tx>
            <c:strRef>
              <c:f>'2'!$T$10</c:f>
              <c:strCache>
                <c:ptCount val="1"/>
                <c:pt idx="0">
                  <c:v>Cumulativo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'2'!$R$11:$R$23</c:f>
              <c:numCache>
                <c:formatCode>mmm</c:formatCode>
                <c:ptCount val="1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</c:numCache>
            </c:numRef>
          </c:cat>
          <c:val>
            <c:numRef>
              <c:f>'2'!$T$11:$T$23</c:f>
              <c:numCache>
                <c:formatCode>_("R$"* #,##0.00_);_("R$"* \(#,##0.00\);_("R$"* "-"??_);_(@_)</c:formatCode>
                <c:ptCount val="13"/>
                <c:pt idx="0">
                  <c:v>0</c:v>
                </c:pt>
                <c:pt idx="1">
                  <c:v>135000</c:v>
                </c:pt>
                <c:pt idx="2">
                  <c:v>149520</c:v>
                </c:pt>
                <c:pt idx="3">
                  <c:v>182020</c:v>
                </c:pt>
                <c:pt idx="4">
                  <c:v>226270</c:v>
                </c:pt>
                <c:pt idx="5">
                  <c:v>285470</c:v>
                </c:pt>
                <c:pt idx="6">
                  <c:v>372970</c:v>
                </c:pt>
                <c:pt idx="7">
                  <c:v>462370</c:v>
                </c:pt>
                <c:pt idx="8">
                  <c:v>561770</c:v>
                </c:pt>
                <c:pt idx="9">
                  <c:v>561770</c:v>
                </c:pt>
                <c:pt idx="10">
                  <c:v>717020</c:v>
                </c:pt>
                <c:pt idx="11">
                  <c:v>749720</c:v>
                </c:pt>
                <c:pt idx="12">
                  <c:v>749720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FF-4C8F-8288-05BB03570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2842904"/>
        <c:axId val="632843232"/>
      </c:barChart>
      <c:dateAx>
        <c:axId val="632842904"/>
        <c:scaling>
          <c:orientation val="minMax"/>
        </c:scaling>
        <c:delete val="0"/>
        <c:axPos val="b"/>
        <c:numFmt formatCode="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32843232"/>
        <c:crosses val="autoZero"/>
        <c:auto val="1"/>
        <c:lblOffset val="100"/>
        <c:baseTimeUnit val="months"/>
      </c:dateAx>
      <c:valAx>
        <c:axId val="632843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R$&quot;* #,##0.00_);_(&quot;R$&quot;* \(#,##0.00\);_(&quot;R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32842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2'!A1"/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3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hyperlink" Target="#'2'!A1"/><Relationship Id="rId4" Type="http://schemas.openxmlformats.org/officeDocument/2006/relationships/hyperlink" Target="#'3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chart" Target="../charts/chart1.xml"/><Relationship Id="rId5" Type="http://schemas.openxmlformats.org/officeDocument/2006/relationships/hyperlink" Target="#'2'!A1"/><Relationship Id="rId4" Type="http://schemas.openxmlformats.org/officeDocument/2006/relationships/hyperlink" Target="#'3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hyperlink" Target="#'2'!A1"/><Relationship Id="rId4" Type="http://schemas.openxmlformats.org/officeDocument/2006/relationships/hyperlink" Target="#'3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4</xdr:row>
      <xdr:rowOff>67235</xdr:rowOff>
    </xdr:from>
    <xdr:to>
      <xdr:col>2</xdr:col>
      <xdr:colOff>28574</xdr:colOff>
      <xdr:row>17</xdr:row>
      <xdr:rowOff>35604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8B20F209-0714-42C5-8E44-BB377A95F533}"/>
            </a:ext>
          </a:extLst>
        </xdr:cNvPr>
        <xdr:cNvGrpSpPr/>
      </xdr:nvGrpSpPr>
      <xdr:grpSpPr>
        <a:xfrm>
          <a:off x="0" y="1199029"/>
          <a:ext cx="1810309" cy="2545722"/>
          <a:chOff x="0" y="1208250"/>
          <a:chExt cx="1810309" cy="2545722"/>
        </a:xfrm>
      </xdr:grpSpPr>
      <xdr:grpSp>
        <xdr:nvGrpSpPr>
          <xdr:cNvPr id="12" name="Agrupar 11">
            <a:extLst>
              <a:ext uri="{FF2B5EF4-FFF2-40B4-BE49-F238E27FC236}">
                <a16:creationId xmlns:a16="http://schemas.microsoft.com/office/drawing/2014/main" id="{B3FD3C15-9086-4272-8A91-A2B8D9E1BB93}"/>
              </a:ext>
            </a:extLst>
          </xdr:cNvPr>
          <xdr:cNvGrpSpPr/>
        </xdr:nvGrpSpPr>
        <xdr:grpSpPr>
          <a:xfrm>
            <a:off x="0" y="1208250"/>
            <a:ext cx="1810309" cy="1402719"/>
            <a:chOff x="0" y="1279409"/>
            <a:chExt cx="1814513" cy="1107230"/>
          </a:xfrm>
        </xdr:grpSpPr>
        <xdr:sp macro="" textlink="">
          <xdr:nvSpPr>
            <xdr:cNvPr id="15" name="Retângulo 14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1173B419-A0D9-4F22-8EBD-089C534DE740}"/>
                </a:ext>
              </a:extLst>
            </xdr:cNvPr>
            <xdr:cNvSpPr/>
          </xdr:nvSpPr>
          <xdr:spPr>
            <a:xfrm>
              <a:off x="0" y="1279409"/>
              <a:ext cx="1814513" cy="54841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Pagina Inicial</a:t>
              </a:r>
            </a:p>
          </xdr:txBody>
        </xdr:sp>
        <xdr:sp macro="" textlink="">
          <xdr:nvSpPr>
            <xdr:cNvPr id="16" name="Retângulo 15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FAE63F14-1508-4DBA-9257-2B6A9A76F3E8}"/>
                </a:ext>
              </a:extLst>
            </xdr:cNvPr>
            <xdr:cNvSpPr/>
          </xdr:nvSpPr>
          <xdr:spPr>
            <a:xfrm>
              <a:off x="0" y="1891048"/>
              <a:ext cx="1814513" cy="49559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Entrada de Previsão</a:t>
              </a:r>
            </a:p>
          </xdr:txBody>
        </xdr:sp>
      </xdr:grpSp>
      <xdr:sp macro="" textlink="">
        <xdr:nvSpPr>
          <xdr:cNvPr id="13" name="Retângulo 1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03C4FD5-317B-4337-BA34-ADCC97374D5C}"/>
              </a:ext>
            </a:extLst>
          </xdr:cNvPr>
          <xdr:cNvSpPr/>
        </xdr:nvSpPr>
        <xdr:spPr>
          <a:xfrm>
            <a:off x="0" y="3258928"/>
            <a:ext cx="1810309" cy="49504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Dados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C95A3F72-B679-47D7-A787-CC6DE53E3FEC}"/>
              </a:ext>
            </a:extLst>
          </xdr:cNvPr>
          <xdr:cNvSpPr/>
        </xdr:nvSpPr>
        <xdr:spPr>
          <a:xfrm>
            <a:off x="0" y="2660534"/>
            <a:ext cx="1810309" cy="55555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Previsão de Vendas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442410</xdr:colOff>
      <xdr:row>1</xdr:row>
      <xdr:rowOff>90731</xdr:rowOff>
    </xdr:from>
    <xdr:to>
      <xdr:col>11</xdr:col>
      <xdr:colOff>1074905</xdr:colOff>
      <xdr:row>3</xdr:row>
      <xdr:rowOff>215998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8446" y="417302"/>
          <a:ext cx="2523888" cy="47905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110074</xdr:rowOff>
    </xdr:from>
    <xdr:to>
      <xdr:col>2</xdr:col>
      <xdr:colOff>28574</xdr:colOff>
      <xdr:row>13</xdr:row>
      <xdr:rowOff>235325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8409B1CD-B08B-46A1-A33E-C0EFFA954F1F}"/>
            </a:ext>
          </a:extLst>
        </xdr:cNvPr>
        <xdr:cNvGrpSpPr/>
      </xdr:nvGrpSpPr>
      <xdr:grpSpPr>
        <a:xfrm>
          <a:off x="0" y="1212253"/>
          <a:ext cx="1811110" cy="2438465"/>
          <a:chOff x="0" y="1208250"/>
          <a:chExt cx="1810309" cy="2545722"/>
        </a:xfrm>
      </xdr:grpSpPr>
      <xdr:grpSp>
        <xdr:nvGrpSpPr>
          <xdr:cNvPr id="9" name="Agrupar 8">
            <a:extLst>
              <a:ext uri="{FF2B5EF4-FFF2-40B4-BE49-F238E27FC236}">
                <a16:creationId xmlns:a16="http://schemas.microsoft.com/office/drawing/2014/main" id="{C16DCC1E-C2C0-4C27-A855-E09EB0F7A902}"/>
              </a:ext>
            </a:extLst>
          </xdr:cNvPr>
          <xdr:cNvGrpSpPr/>
        </xdr:nvGrpSpPr>
        <xdr:grpSpPr>
          <a:xfrm>
            <a:off x="0" y="1208250"/>
            <a:ext cx="1810309" cy="1402719"/>
            <a:chOff x="0" y="1279409"/>
            <a:chExt cx="1814513" cy="1107230"/>
          </a:xfrm>
        </xdr:grpSpPr>
        <xdr:sp macro="" textlink="">
          <xdr:nvSpPr>
            <xdr:cNvPr id="3" name="Retângulo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3CA6570C-3001-45E7-934D-108FE214613D}"/>
                </a:ext>
              </a:extLst>
            </xdr:cNvPr>
            <xdr:cNvSpPr/>
          </xdr:nvSpPr>
          <xdr:spPr>
            <a:xfrm>
              <a:off x="0" y="1279409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4" name="Retângulo 3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773947C-634D-471A-925B-DBD88EAEF651}"/>
                </a:ext>
              </a:extLst>
            </xdr:cNvPr>
            <xdr:cNvSpPr/>
          </xdr:nvSpPr>
          <xdr:spPr>
            <a:xfrm>
              <a:off x="0" y="1891048"/>
              <a:ext cx="1814513" cy="495591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Entrada de Previsão</a:t>
              </a:r>
            </a:p>
          </xdr:txBody>
        </xdr:sp>
      </xdr:grpSp>
      <xdr:sp macro="" textlink="">
        <xdr:nvSpPr>
          <xdr:cNvPr id="7" name="Retângulo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B1EF6E4F-78D2-4412-9475-F8FFFC23F5ED}"/>
              </a:ext>
            </a:extLst>
          </xdr:cNvPr>
          <xdr:cNvSpPr/>
        </xdr:nvSpPr>
        <xdr:spPr>
          <a:xfrm>
            <a:off x="0" y="3258928"/>
            <a:ext cx="1810309" cy="49504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Dados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D6F0A09-A694-4767-8776-4220AF606A5F}"/>
              </a:ext>
            </a:extLst>
          </xdr:cNvPr>
          <xdr:cNvSpPr/>
        </xdr:nvSpPr>
        <xdr:spPr>
          <a:xfrm>
            <a:off x="0" y="2660534"/>
            <a:ext cx="1810309" cy="55555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Previsão de Vendas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868234</xdr:colOff>
      <xdr:row>2</xdr:row>
      <xdr:rowOff>50709</xdr:rowOff>
    </xdr:from>
    <xdr:to>
      <xdr:col>10</xdr:col>
      <xdr:colOff>1034885</xdr:colOff>
      <xdr:row>4</xdr:row>
      <xdr:rowOff>39905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3488BE-5620-4E09-AA1D-A85E74CD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5499" y="487738"/>
          <a:ext cx="2519886" cy="48225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110074</xdr:rowOff>
    </xdr:from>
    <xdr:to>
      <xdr:col>2</xdr:col>
      <xdr:colOff>28574</xdr:colOff>
      <xdr:row>13</xdr:row>
      <xdr:rowOff>235325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87B3EB74-2AA7-48CC-B171-5089AA1D513A}"/>
            </a:ext>
          </a:extLst>
        </xdr:cNvPr>
        <xdr:cNvGrpSpPr/>
      </xdr:nvGrpSpPr>
      <xdr:grpSpPr>
        <a:xfrm>
          <a:off x="0" y="1208250"/>
          <a:ext cx="1810309" cy="2545722"/>
          <a:chOff x="0" y="1208250"/>
          <a:chExt cx="1810309" cy="2545722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CA4B486F-F1EB-4205-8BFE-956A7B57EEB0}"/>
              </a:ext>
            </a:extLst>
          </xdr:cNvPr>
          <xdr:cNvGrpSpPr/>
        </xdr:nvGrpSpPr>
        <xdr:grpSpPr>
          <a:xfrm>
            <a:off x="0" y="1208250"/>
            <a:ext cx="1810309" cy="1402719"/>
            <a:chOff x="0" y="1279409"/>
            <a:chExt cx="1814513" cy="1107230"/>
          </a:xfrm>
        </xdr:grpSpPr>
        <xdr:sp macro="" textlink="">
          <xdr:nvSpPr>
            <xdr:cNvPr id="7" name="Retângulo 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826226C-C945-40A3-90E4-FCD72AF0CE31}"/>
                </a:ext>
              </a:extLst>
            </xdr:cNvPr>
            <xdr:cNvSpPr/>
          </xdr:nvSpPr>
          <xdr:spPr>
            <a:xfrm>
              <a:off x="0" y="1279409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8" name="Retângulo 7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5B661CB3-88AD-4274-B9CC-A9389898A4B4}"/>
                </a:ext>
              </a:extLst>
            </xdr:cNvPr>
            <xdr:cNvSpPr/>
          </xdr:nvSpPr>
          <xdr:spPr>
            <a:xfrm>
              <a:off x="0" y="1891048"/>
              <a:ext cx="1814513" cy="49559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Entrada de Previsão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4836988-A2A5-4398-A26F-299B02ECC4D3}"/>
              </a:ext>
            </a:extLst>
          </xdr:cNvPr>
          <xdr:cNvSpPr/>
        </xdr:nvSpPr>
        <xdr:spPr>
          <a:xfrm>
            <a:off x="0" y="3258928"/>
            <a:ext cx="1810309" cy="49504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Dados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668D87F1-60CC-40A9-8704-B7C46FB8C049}"/>
              </a:ext>
            </a:extLst>
          </xdr:cNvPr>
          <xdr:cNvSpPr/>
        </xdr:nvSpPr>
        <xdr:spPr>
          <a:xfrm>
            <a:off x="0" y="2660534"/>
            <a:ext cx="1810309" cy="55555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Previsão de Vendas</a:t>
            </a:r>
          </a:p>
        </xdr:txBody>
      </xdr:sp>
    </xdr:grpSp>
    <xdr:clientData/>
  </xdr:twoCellAnchor>
  <xdr:twoCellAnchor>
    <xdr:from>
      <xdr:col>6</xdr:col>
      <xdr:colOff>106455</xdr:colOff>
      <xdr:row>8</xdr:row>
      <xdr:rowOff>17930</xdr:rowOff>
    </xdr:from>
    <xdr:to>
      <xdr:col>10</xdr:col>
      <xdr:colOff>1131793</xdr:colOff>
      <xdr:row>23</xdr:row>
      <xdr:rowOff>2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D2EF530-1E4F-440F-8684-216EAED476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442411</xdr:colOff>
      <xdr:row>0</xdr:row>
      <xdr:rowOff>308445</xdr:rowOff>
    </xdr:from>
    <xdr:to>
      <xdr:col>14</xdr:col>
      <xdr:colOff>149620</xdr:colOff>
      <xdr:row>3</xdr:row>
      <xdr:rowOff>107141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E9534C5-E6F8-45C7-9749-65757C2AE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4786" y="308445"/>
          <a:ext cx="2517084" cy="48449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31633</xdr:rowOff>
    </xdr:from>
    <xdr:to>
      <xdr:col>2</xdr:col>
      <xdr:colOff>28574</xdr:colOff>
      <xdr:row>14</xdr:row>
      <xdr:rowOff>33619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1016A143-CCEB-4824-A386-72915306BD1F}"/>
            </a:ext>
          </a:extLst>
        </xdr:cNvPr>
        <xdr:cNvGrpSpPr/>
      </xdr:nvGrpSpPr>
      <xdr:grpSpPr>
        <a:xfrm>
          <a:off x="0" y="1129809"/>
          <a:ext cx="1810309" cy="2545722"/>
          <a:chOff x="0" y="1208250"/>
          <a:chExt cx="1810309" cy="2545722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39D30598-037D-4A3B-B711-1F242F0FB6C1}"/>
              </a:ext>
            </a:extLst>
          </xdr:cNvPr>
          <xdr:cNvGrpSpPr/>
        </xdr:nvGrpSpPr>
        <xdr:grpSpPr>
          <a:xfrm>
            <a:off x="0" y="1208250"/>
            <a:ext cx="1810309" cy="1402719"/>
            <a:chOff x="0" y="1279409"/>
            <a:chExt cx="1814513" cy="1107230"/>
          </a:xfrm>
        </xdr:grpSpPr>
        <xdr:sp macro="" textlink="">
          <xdr:nvSpPr>
            <xdr:cNvPr id="7" name="Retângulo 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1A5B1E4-9D57-43D2-B4BF-9BCBEF06D831}"/>
                </a:ext>
              </a:extLst>
            </xdr:cNvPr>
            <xdr:cNvSpPr/>
          </xdr:nvSpPr>
          <xdr:spPr>
            <a:xfrm>
              <a:off x="0" y="1279409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8" name="Retângulo 7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7B0B45DB-CC02-48F2-AA66-EEEC32565E71}"/>
                </a:ext>
              </a:extLst>
            </xdr:cNvPr>
            <xdr:cNvSpPr/>
          </xdr:nvSpPr>
          <xdr:spPr>
            <a:xfrm>
              <a:off x="0" y="1891048"/>
              <a:ext cx="1814513" cy="49559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Entrada de Previsão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416D154B-E8C7-448A-9941-F49F142D56D3}"/>
              </a:ext>
            </a:extLst>
          </xdr:cNvPr>
          <xdr:cNvSpPr/>
        </xdr:nvSpPr>
        <xdr:spPr>
          <a:xfrm>
            <a:off x="0" y="3258928"/>
            <a:ext cx="1810309" cy="49504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Dados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765F07B5-261F-4DD5-A082-B9F3A3112D1A}"/>
              </a:ext>
            </a:extLst>
          </xdr:cNvPr>
          <xdr:cNvSpPr/>
        </xdr:nvSpPr>
        <xdr:spPr>
          <a:xfrm>
            <a:off x="0" y="2660534"/>
            <a:ext cx="1810309" cy="55555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Previsão de Vendas</a:t>
            </a: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B5ECB31-D921-435A-8EEB-17D600A3833C}" name="Tabela2" displayName="Tabela2" ref="D7:L30" totalsRowShown="0" headerRowDxfId="3" headerRowBorderDxfId="11" tableBorderDxfId="12" totalsRowBorderDxfId="10">
  <autoFilter ref="D7:L30" xr:uid="{7BEC8F01-67DE-426C-A827-B514C9469571}"/>
  <tableColumns count="9">
    <tableColumn id="1" xr3:uid="{D43E05E7-9617-444F-881D-6E87A95DBD31}" name="Nome da oportunidade" dataDxfId="9"/>
    <tableColumn id="2" xr3:uid="{4186DD94-E5ED-48EC-92F1-757D6C87CFCA}" name="Agente de vendas" dataDxfId="8"/>
    <tableColumn id="3" xr3:uid="{6AEA60A8-7A9B-4D98-896B-B377F312AE26}" name="Região de vendas" dataDxfId="7"/>
    <tableColumn id="4" xr3:uid="{6665AA9A-394A-4665-8F06-8004A7A0AB89}" name="Categoria de vendas" dataDxfId="6"/>
    <tableColumn id="5" xr3:uid="{D74B7BFD-7993-4A0E-AFE5-CDC8BFE01CA4}" name="Valor da previsão" dataDxfId="5" dataCellStyle="Moeda"/>
    <tableColumn id="6" xr3:uid="{CD869A51-C044-450D-ADAA-8B312296574F}" name="Fase de vendas" dataDxfId="4"/>
    <tableColumn id="7" xr3:uid="{012AF8C6-8ECF-4E68-9DE5-188DB30442CF}" name="Probabilidade de venda" dataDxfId="2"/>
    <tableColumn id="8" xr3:uid="{AD3E648F-6F5F-4B75-A58D-DE77CC0F2790}" name="Fechamento de Previsão" dataDxfId="0"/>
    <tableColumn id="9" xr3:uid="{17BDC0A8-CA03-4D5A-AFA5-EB723C885021}" name="Previsão ponderada" dataDxfId="1" dataCellStyle="Moe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5" zoomScaleNormal="85" workbookViewId="0">
      <selection activeCell="B21" sqref="B21"/>
    </sheetView>
  </sheetViews>
  <sheetFormatPr defaultRowHeight="15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>
      <c r="A1" s="27" t="s">
        <v>0</v>
      </c>
      <c r="B1" s="27"/>
    </row>
    <row r="2" spans="1:16" ht="19.5" customHeight="1">
      <c r="A2" s="27"/>
      <c r="B2" s="27"/>
    </row>
    <row r="3" spans="1:16" ht="24.75" customHeight="1">
      <c r="A3" s="27"/>
      <c r="B3" s="27"/>
    </row>
    <row r="4" spans="1:16" ht="19.5" customHeight="1">
      <c r="A4" s="27"/>
      <c r="B4" s="27"/>
      <c r="D4" s="45" t="s">
        <v>12</v>
      </c>
      <c r="E4" s="45"/>
      <c r="F4" s="45"/>
      <c r="G4" s="45"/>
      <c r="H4" s="45"/>
      <c r="I4" s="45"/>
      <c r="J4" s="45"/>
    </row>
    <row r="5" spans="1:16" ht="15" customHeight="1">
      <c r="A5" s="1"/>
      <c r="B5" s="1"/>
      <c r="D5" s="45"/>
      <c r="E5" s="45"/>
      <c r="F5" s="45"/>
      <c r="G5" s="45"/>
      <c r="H5" s="45"/>
      <c r="I5" s="45"/>
      <c r="J5" s="45"/>
    </row>
    <row r="6" spans="1:16" ht="22.5" customHeight="1">
      <c r="A6" s="1"/>
      <c r="B6" s="1"/>
    </row>
    <row r="7" spans="1:16" ht="15" customHeight="1">
      <c r="A7" s="1"/>
      <c r="B7" s="1"/>
      <c r="D7" s="31" t="s">
        <v>1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16"/>
      <c r="P7" s="16"/>
    </row>
    <row r="8" spans="1:16">
      <c r="A8" s="1"/>
      <c r="B8" s="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6" ht="15" customHeight="1">
      <c r="A9" s="1"/>
      <c r="B9" s="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6" ht="15" customHeight="1">
      <c r="A10" s="1"/>
      <c r="B10" s="1"/>
    </row>
    <row r="11" spans="1:16" ht="15" customHeight="1">
      <c r="A11" s="1"/>
      <c r="B11" s="1"/>
      <c r="D11" s="33" t="s">
        <v>8</v>
      </c>
      <c r="E11" s="34"/>
      <c r="F11" s="34"/>
      <c r="G11" s="35"/>
      <c r="I11" s="42" t="s">
        <v>3</v>
      </c>
      <c r="K11" s="33" t="s">
        <v>10</v>
      </c>
      <c r="L11" s="34"/>
      <c r="M11" s="34"/>
      <c r="N11" s="35"/>
    </row>
    <row r="12" spans="1:16">
      <c r="A12" s="1"/>
      <c r="B12" s="1"/>
      <c r="D12" s="36"/>
      <c r="E12" s="37"/>
      <c r="F12" s="37"/>
      <c r="G12" s="38"/>
      <c r="I12" s="43"/>
      <c r="K12" s="36"/>
      <c r="L12" s="37"/>
      <c r="M12" s="37"/>
      <c r="N12" s="38"/>
    </row>
    <row r="13" spans="1:16">
      <c r="A13" s="1"/>
      <c r="B13" s="1"/>
      <c r="D13" s="36"/>
      <c r="E13" s="37"/>
      <c r="F13" s="37"/>
      <c r="G13" s="38"/>
      <c r="I13" s="43"/>
      <c r="K13" s="36"/>
      <c r="L13" s="37"/>
      <c r="M13" s="37"/>
      <c r="N13" s="38"/>
    </row>
    <row r="14" spans="1:16" ht="15" customHeight="1">
      <c r="A14" s="1"/>
      <c r="B14" s="1"/>
      <c r="D14" s="39"/>
      <c r="E14" s="40"/>
      <c r="F14" s="40"/>
      <c r="G14" s="41"/>
      <c r="I14" s="44"/>
      <c r="K14" s="39"/>
      <c r="L14" s="40"/>
      <c r="M14" s="40"/>
      <c r="N14" s="41"/>
    </row>
    <row r="15" spans="1:16" ht="15" customHeight="1">
      <c r="A15" s="1"/>
      <c r="B15" s="1"/>
      <c r="J15" s="2"/>
    </row>
    <row r="16" spans="1:16" ht="15" customHeight="1">
      <c r="A16" s="1"/>
      <c r="B16" s="1"/>
      <c r="D16" s="33" t="s">
        <v>9</v>
      </c>
      <c r="E16" s="34"/>
      <c r="F16" s="34"/>
      <c r="G16" s="35"/>
      <c r="I16" s="42" t="s">
        <v>3</v>
      </c>
      <c r="K16" s="13" t="s">
        <v>5</v>
      </c>
      <c r="M16" s="14" t="s">
        <v>4</v>
      </c>
    </row>
    <row r="17" spans="1:14">
      <c r="A17" s="1"/>
      <c r="B17" s="1"/>
      <c r="D17" s="36"/>
      <c r="E17" s="37"/>
      <c r="F17" s="37"/>
      <c r="G17" s="38"/>
      <c r="I17" s="43"/>
    </row>
    <row r="18" spans="1:14">
      <c r="A18" s="1"/>
      <c r="B18" s="1"/>
      <c r="D18" s="36"/>
      <c r="E18" s="37"/>
      <c r="F18" s="37"/>
      <c r="G18" s="38"/>
      <c r="I18" s="43"/>
      <c r="K18" s="15" t="s">
        <v>7</v>
      </c>
      <c r="L18" s="2"/>
      <c r="M18" s="32" t="s">
        <v>6</v>
      </c>
      <c r="N18" s="32"/>
    </row>
    <row r="19" spans="1:14">
      <c r="A19" s="1"/>
      <c r="B19" s="1"/>
      <c r="D19" s="39"/>
      <c r="E19" s="40"/>
      <c r="F19" s="40"/>
      <c r="G19" s="41"/>
      <c r="I19" s="44"/>
      <c r="M19" s="32"/>
      <c r="N19" s="32"/>
    </row>
    <row r="20" spans="1:14">
      <c r="A20" s="1"/>
      <c r="B20" s="1"/>
    </row>
    <row r="21" spans="1:14" ht="15" customHeight="1">
      <c r="A21" s="1"/>
      <c r="B21" s="1"/>
    </row>
    <row r="22" spans="1:14" ht="15" customHeight="1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>
      <c r="A23" s="1"/>
      <c r="B23" s="1"/>
      <c r="D23" s="28" t="s">
        <v>2</v>
      </c>
      <c r="E23" s="29"/>
      <c r="F23" s="29"/>
      <c r="G23" s="29"/>
      <c r="H23" s="29"/>
      <c r="I23" s="29"/>
      <c r="J23" s="29"/>
      <c r="K23" s="29"/>
      <c r="L23" s="29"/>
      <c r="M23" s="29"/>
      <c r="N23" s="30"/>
    </row>
    <row r="24" spans="1:14">
      <c r="A24" s="1"/>
      <c r="B24" s="1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30"/>
    </row>
    <row r="25" spans="1:14">
      <c r="A25" s="1"/>
      <c r="B25" s="1"/>
      <c r="D25" s="28"/>
      <c r="E25" s="29"/>
      <c r="F25" s="29"/>
      <c r="G25" s="29"/>
      <c r="H25" s="29"/>
      <c r="I25" s="29"/>
      <c r="J25" s="29"/>
      <c r="K25" s="29"/>
      <c r="L25" s="29"/>
      <c r="M25" s="29"/>
      <c r="N25" s="30"/>
    </row>
    <row r="26" spans="1:14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>
      <c r="A29" s="1"/>
      <c r="B29" s="1"/>
    </row>
    <row r="30" spans="1:14">
      <c r="A30" s="1"/>
      <c r="B30" s="1"/>
    </row>
    <row r="31" spans="1:14">
      <c r="A31" s="1"/>
      <c r="B31" s="1"/>
    </row>
    <row r="32" spans="1:14">
      <c r="A32" s="1"/>
      <c r="B32" s="1"/>
    </row>
    <row r="33" spans="1:2">
      <c r="A33" s="1"/>
      <c r="B33" s="1"/>
    </row>
    <row r="34" spans="1:2">
      <c r="A34" s="1"/>
      <c r="B34" s="1"/>
    </row>
    <row r="35" spans="1:2">
      <c r="A35" s="1"/>
      <c r="B35" s="1"/>
    </row>
    <row r="36" spans="1:2">
      <c r="A36" s="1"/>
      <c r="B36" s="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R254"/>
  <sheetViews>
    <sheetView showGridLines="0" zoomScale="70" zoomScaleNormal="70" workbookViewId="0">
      <selection sqref="A1:B5"/>
    </sheetView>
  </sheetViews>
  <sheetFormatPr defaultRowHeight="15"/>
  <cols>
    <col min="1" max="1" width="10.77734375" customWidth="1"/>
    <col min="2" max="2" width="10" customWidth="1"/>
    <col min="3" max="3" width="7.21875" style="19" customWidth="1"/>
    <col min="4" max="4" width="24.88671875" customWidth="1"/>
    <col min="5" max="5" width="18.77734375" style="17" customWidth="1"/>
    <col min="6" max="6" width="19.77734375" style="17" customWidth="1"/>
    <col min="7" max="7" width="21.21875" style="17" customWidth="1"/>
    <col min="8" max="8" width="18.88671875" style="17" customWidth="1"/>
    <col min="9" max="9" width="16.77734375" style="17" customWidth="1"/>
    <col min="10" max="10" width="21.109375" style="17" customWidth="1"/>
    <col min="11" max="11" width="22.109375" style="17" customWidth="1"/>
    <col min="12" max="12" width="18.5546875" style="17" customWidth="1"/>
    <col min="13" max="13" width="16.6640625" style="17" customWidth="1"/>
    <col min="14" max="14" width="16.109375" style="17" customWidth="1"/>
    <col min="15" max="16" width="9.6640625" style="17" customWidth="1"/>
    <col min="17" max="17" width="11" customWidth="1"/>
  </cols>
  <sheetData>
    <row r="1" spans="1:18" ht="25.5" customHeight="1">
      <c r="A1" s="27" t="s">
        <v>0</v>
      </c>
      <c r="B1" s="27"/>
      <c r="C1" s="18"/>
    </row>
    <row r="2" spans="1:18" ht="9" customHeight="1">
      <c r="A2" s="27"/>
      <c r="B2" s="27"/>
      <c r="C2" s="18"/>
      <c r="E2"/>
      <c r="F2"/>
      <c r="G2"/>
      <c r="H2"/>
      <c r="I2"/>
      <c r="J2"/>
      <c r="K2"/>
      <c r="L2"/>
    </row>
    <row r="3" spans="1:18" ht="19.5" customHeight="1">
      <c r="A3" s="27"/>
      <c r="B3" s="27"/>
      <c r="C3" s="18"/>
      <c r="D3" s="52" t="s">
        <v>11</v>
      </c>
      <c r="E3" s="46"/>
      <c r="F3" s="47"/>
      <c r="G3" s="47"/>
      <c r="H3" s="47"/>
      <c r="I3" s="48"/>
      <c r="K3"/>
      <c r="L3"/>
    </row>
    <row r="4" spans="1:18" ht="19.5" customHeight="1">
      <c r="A4" s="27"/>
      <c r="B4" s="27"/>
      <c r="C4" s="18"/>
      <c r="D4" s="53"/>
      <c r="E4" s="49"/>
      <c r="F4" s="50"/>
      <c r="G4" s="50"/>
      <c r="H4" s="50"/>
      <c r="I4" s="51"/>
      <c r="K4"/>
      <c r="L4"/>
    </row>
    <row r="5" spans="1:18" ht="13.5" customHeight="1">
      <c r="A5" s="27"/>
      <c r="B5" s="27"/>
      <c r="C5" s="18"/>
      <c r="E5"/>
      <c r="F5"/>
      <c r="G5"/>
      <c r="H5"/>
      <c r="I5"/>
      <c r="J5"/>
      <c r="K5"/>
      <c r="L5"/>
    </row>
    <row r="6" spans="1:18" ht="9.75" customHeight="1">
      <c r="A6" s="1"/>
      <c r="B6" s="1"/>
      <c r="E6"/>
      <c r="F6"/>
      <c r="G6"/>
      <c r="H6"/>
      <c r="I6"/>
      <c r="J6"/>
      <c r="K6"/>
      <c r="L6"/>
      <c r="M6"/>
      <c r="N6"/>
      <c r="O6"/>
      <c r="P6"/>
    </row>
    <row r="7" spans="1:18" ht="31.5" customHeight="1">
      <c r="A7" s="1"/>
      <c r="B7" s="1"/>
      <c r="D7" s="69" t="s">
        <v>13</v>
      </c>
      <c r="E7" s="70" t="s">
        <v>14</v>
      </c>
      <c r="F7" s="70" t="s">
        <v>15</v>
      </c>
      <c r="G7" s="70" t="s">
        <v>16</v>
      </c>
      <c r="H7" s="70" t="s">
        <v>17</v>
      </c>
      <c r="I7" s="70" t="s">
        <v>18</v>
      </c>
      <c r="J7" s="71" t="s">
        <v>19</v>
      </c>
      <c r="K7" s="71" t="s">
        <v>20</v>
      </c>
      <c r="L7" s="72" t="s">
        <v>21</v>
      </c>
      <c r="M7" s="22"/>
      <c r="N7" s="21"/>
      <c r="O7" s="21"/>
      <c r="P7" s="21"/>
      <c r="Q7" s="21"/>
      <c r="R7" s="21"/>
    </row>
    <row r="8" spans="1:18" ht="24" customHeight="1">
      <c r="A8" s="1"/>
      <c r="B8" s="1"/>
      <c r="D8" s="66" t="s">
        <v>71</v>
      </c>
      <c r="E8" s="23" t="s">
        <v>24</v>
      </c>
      <c r="F8" s="23" t="s">
        <v>30</v>
      </c>
      <c r="G8" s="23" t="s">
        <v>49</v>
      </c>
      <c r="H8" s="76">
        <v>150000</v>
      </c>
      <c r="I8" s="23" t="s">
        <v>63</v>
      </c>
      <c r="J8" s="23">
        <v>0.9</v>
      </c>
      <c r="K8" s="62">
        <v>44197</v>
      </c>
      <c r="L8" s="74">
        <v>135000</v>
      </c>
      <c r="R8" s="20"/>
    </row>
    <row r="9" spans="1:18" ht="24" customHeight="1">
      <c r="A9" s="1"/>
      <c r="B9" s="1"/>
      <c r="D9" s="66" t="s">
        <v>72</v>
      </c>
      <c r="E9" s="23" t="s">
        <v>25</v>
      </c>
      <c r="F9" s="23" t="s">
        <v>31</v>
      </c>
      <c r="G9" s="23" t="s">
        <v>51</v>
      </c>
      <c r="H9" s="76">
        <v>145200</v>
      </c>
      <c r="I9" s="23" t="s">
        <v>58</v>
      </c>
      <c r="J9" s="23">
        <v>0.1</v>
      </c>
      <c r="K9" s="62">
        <v>44228</v>
      </c>
      <c r="L9" s="74">
        <v>14520</v>
      </c>
      <c r="R9" s="20"/>
    </row>
    <row r="10" spans="1:18" ht="24" customHeight="1">
      <c r="A10" s="1"/>
      <c r="B10" s="1"/>
      <c r="D10" s="66" t="s">
        <v>73</v>
      </c>
      <c r="E10" s="23" t="s">
        <v>26</v>
      </c>
      <c r="F10" s="23" t="s">
        <v>32</v>
      </c>
      <c r="G10" s="23" t="s">
        <v>55</v>
      </c>
      <c r="H10" s="76">
        <v>162500</v>
      </c>
      <c r="I10" s="23" t="s">
        <v>57</v>
      </c>
      <c r="J10" s="23">
        <v>0.2</v>
      </c>
      <c r="K10" s="62">
        <v>44256</v>
      </c>
      <c r="L10" s="74">
        <v>32500</v>
      </c>
      <c r="R10" s="20"/>
    </row>
    <row r="11" spans="1:18" ht="24" customHeight="1">
      <c r="A11" s="1"/>
      <c r="B11" s="1"/>
      <c r="D11" s="66" t="s">
        <v>74</v>
      </c>
      <c r="E11" s="23" t="s">
        <v>27</v>
      </c>
      <c r="F11" s="23" t="s">
        <v>33</v>
      </c>
      <c r="G11" s="23" t="s">
        <v>50</v>
      </c>
      <c r="H11" s="76">
        <v>147500</v>
      </c>
      <c r="I11" s="23" t="s">
        <v>65</v>
      </c>
      <c r="J11" s="23">
        <v>0.3</v>
      </c>
      <c r="K11" s="62">
        <v>44287</v>
      </c>
      <c r="L11" s="74">
        <v>44250</v>
      </c>
      <c r="R11" s="20"/>
    </row>
    <row r="12" spans="1:18" ht="24" customHeight="1">
      <c r="A12" s="1"/>
      <c r="B12" s="1"/>
      <c r="D12" s="66" t="s">
        <v>75</v>
      </c>
      <c r="E12" s="23" t="s">
        <v>28</v>
      </c>
      <c r="F12" s="23" t="s">
        <v>34</v>
      </c>
      <c r="G12" s="23" t="s">
        <v>52</v>
      </c>
      <c r="H12" s="76">
        <v>148000</v>
      </c>
      <c r="I12" s="23" t="s">
        <v>64</v>
      </c>
      <c r="J12" s="23">
        <v>0.4</v>
      </c>
      <c r="K12" s="62">
        <v>44317</v>
      </c>
      <c r="L12" s="74">
        <v>59200</v>
      </c>
    </row>
    <row r="13" spans="1:18" ht="24" customHeight="1">
      <c r="A13" s="1"/>
      <c r="B13" s="1"/>
      <c r="D13" s="66" t="s">
        <v>76</v>
      </c>
      <c r="E13" s="23" t="s">
        <v>24</v>
      </c>
      <c r="F13" s="23" t="s">
        <v>35</v>
      </c>
      <c r="G13" s="23" t="s">
        <v>54</v>
      </c>
      <c r="H13" s="76">
        <v>175000</v>
      </c>
      <c r="I13" s="23" t="s">
        <v>59</v>
      </c>
      <c r="J13" s="23">
        <v>0.5</v>
      </c>
      <c r="K13" s="62">
        <v>44348</v>
      </c>
      <c r="L13" s="74">
        <v>87500</v>
      </c>
      <c r="O13"/>
      <c r="P13"/>
    </row>
    <row r="14" spans="1:18" ht="24" customHeight="1">
      <c r="A14" s="1"/>
      <c r="B14" s="1"/>
      <c r="D14" s="66" t="s">
        <v>77</v>
      </c>
      <c r="E14" s="23" t="s">
        <v>26</v>
      </c>
      <c r="F14" s="23" t="s">
        <v>36</v>
      </c>
      <c r="G14" s="23" t="s">
        <v>50</v>
      </c>
      <c r="H14" s="76">
        <v>149000</v>
      </c>
      <c r="I14" s="23" t="s">
        <v>60</v>
      </c>
      <c r="J14" s="23">
        <v>0.6</v>
      </c>
      <c r="K14" s="62">
        <v>44378</v>
      </c>
      <c r="L14" s="74">
        <v>89400</v>
      </c>
      <c r="O14"/>
      <c r="P14"/>
    </row>
    <row r="15" spans="1:18" ht="24" customHeight="1">
      <c r="A15" s="1"/>
      <c r="B15" s="1"/>
      <c r="D15" s="66" t="s">
        <v>78</v>
      </c>
      <c r="E15" s="23" t="s">
        <v>28</v>
      </c>
      <c r="F15" s="23" t="s">
        <v>37</v>
      </c>
      <c r="G15" s="23" t="s">
        <v>55</v>
      </c>
      <c r="H15" s="76">
        <v>142000</v>
      </c>
      <c r="I15" s="23" t="s">
        <v>61</v>
      </c>
      <c r="J15" s="23">
        <v>0.7</v>
      </c>
      <c r="K15" s="62">
        <v>44409</v>
      </c>
      <c r="L15" s="74">
        <v>99400</v>
      </c>
      <c r="O15"/>
    </row>
    <row r="16" spans="1:18" ht="24" customHeight="1">
      <c r="A16" s="1"/>
      <c r="B16" s="1"/>
      <c r="D16" s="66" t="s">
        <v>79</v>
      </c>
      <c r="E16" s="23" t="s">
        <v>26</v>
      </c>
      <c r="F16" s="23" t="s">
        <v>38</v>
      </c>
      <c r="G16" s="23" t="s">
        <v>50</v>
      </c>
      <c r="H16" s="76">
        <v>172500</v>
      </c>
      <c r="I16" s="23" t="s">
        <v>62</v>
      </c>
      <c r="J16" s="23">
        <v>0.9</v>
      </c>
      <c r="K16" s="62">
        <v>44470</v>
      </c>
      <c r="L16" s="74">
        <v>155250</v>
      </c>
      <c r="O16"/>
      <c r="P16"/>
    </row>
    <row r="17" spans="1:16" ht="24" customHeight="1">
      <c r="A17" s="1"/>
      <c r="B17" s="1"/>
      <c r="D17" s="66" t="s">
        <v>80</v>
      </c>
      <c r="E17" s="23" t="s">
        <v>27</v>
      </c>
      <c r="F17" s="23" t="s">
        <v>39</v>
      </c>
      <c r="G17" s="23" t="s">
        <v>51</v>
      </c>
      <c r="H17" s="76">
        <v>163500</v>
      </c>
      <c r="I17" s="23" t="s">
        <v>65</v>
      </c>
      <c r="J17" s="23">
        <v>0.2</v>
      </c>
      <c r="K17" s="62">
        <v>44501</v>
      </c>
      <c r="L17" s="74">
        <v>32700</v>
      </c>
      <c r="O17"/>
      <c r="P17"/>
    </row>
    <row r="18" spans="1:16" ht="24" customHeight="1">
      <c r="A18" s="1"/>
      <c r="B18" s="1"/>
      <c r="D18" s="66"/>
      <c r="E18" s="23"/>
      <c r="F18" s="23"/>
      <c r="G18" s="23"/>
      <c r="H18" s="76"/>
      <c r="I18" s="23"/>
      <c r="J18" s="23"/>
      <c r="K18" s="62"/>
      <c r="L18" s="74"/>
      <c r="O18"/>
      <c r="P18"/>
    </row>
    <row r="19" spans="1:16" ht="24" customHeight="1">
      <c r="A19" s="1"/>
      <c r="B19" s="1"/>
      <c r="D19" s="66"/>
      <c r="E19" s="23"/>
      <c r="F19" s="23"/>
      <c r="G19" s="23"/>
      <c r="H19" s="76"/>
      <c r="I19" s="23"/>
      <c r="J19" s="23"/>
      <c r="K19" s="62"/>
      <c r="L19" s="74"/>
      <c r="P19"/>
    </row>
    <row r="20" spans="1:16" ht="24" customHeight="1">
      <c r="A20" s="1"/>
      <c r="B20" s="1"/>
      <c r="D20" s="66"/>
      <c r="E20" s="23"/>
      <c r="F20" s="23"/>
      <c r="G20" s="23"/>
      <c r="H20" s="76"/>
      <c r="I20" s="23"/>
      <c r="J20" s="23"/>
      <c r="K20" s="62"/>
      <c r="L20" s="74"/>
      <c r="P20"/>
    </row>
    <row r="21" spans="1:16" ht="24" customHeight="1">
      <c r="A21" s="1"/>
      <c r="B21" s="1"/>
      <c r="D21" s="66"/>
      <c r="E21" s="23"/>
      <c r="F21" s="23"/>
      <c r="G21" s="23"/>
      <c r="H21" s="76"/>
      <c r="I21" s="23"/>
      <c r="J21" s="23"/>
      <c r="K21" s="62"/>
      <c r="L21" s="74"/>
      <c r="P21"/>
    </row>
    <row r="22" spans="1:16" ht="24" customHeight="1">
      <c r="A22" s="1"/>
      <c r="B22" s="1"/>
      <c r="D22" s="66"/>
      <c r="E22" s="23"/>
      <c r="F22" s="23"/>
      <c r="G22" s="23"/>
      <c r="H22" s="76"/>
      <c r="I22" s="23"/>
      <c r="J22" s="23"/>
      <c r="K22" s="62"/>
      <c r="L22" s="74"/>
      <c r="O22"/>
      <c r="P22"/>
    </row>
    <row r="23" spans="1:16" ht="24" customHeight="1">
      <c r="A23" s="1"/>
      <c r="B23" s="1"/>
      <c r="D23" s="66"/>
      <c r="E23" s="23"/>
      <c r="F23" s="23"/>
      <c r="G23" s="23"/>
      <c r="H23" s="76"/>
      <c r="I23" s="23"/>
      <c r="J23" s="23"/>
      <c r="K23" s="62"/>
      <c r="L23" s="74"/>
      <c r="O23"/>
      <c r="P23"/>
    </row>
    <row r="24" spans="1:16" ht="24" customHeight="1">
      <c r="A24" s="1"/>
      <c r="B24" s="1"/>
      <c r="D24" s="66"/>
      <c r="E24" s="23"/>
      <c r="F24" s="23"/>
      <c r="G24" s="23"/>
      <c r="H24" s="76"/>
      <c r="I24" s="23"/>
      <c r="J24" s="23"/>
      <c r="K24" s="62"/>
      <c r="L24" s="74"/>
      <c r="O24"/>
      <c r="P24"/>
    </row>
    <row r="25" spans="1:16" ht="24" customHeight="1">
      <c r="A25" s="1"/>
      <c r="B25" s="1"/>
      <c r="D25" s="66"/>
      <c r="E25" s="23"/>
      <c r="F25" s="23"/>
      <c r="G25" s="23"/>
      <c r="H25" s="76"/>
      <c r="I25" s="23"/>
      <c r="J25" s="23"/>
      <c r="K25" s="62"/>
      <c r="L25" s="74"/>
    </row>
    <row r="26" spans="1:16" ht="24" customHeight="1">
      <c r="A26" s="1"/>
      <c r="B26" s="1"/>
      <c r="D26" s="66"/>
      <c r="E26" s="23"/>
      <c r="F26" s="23"/>
      <c r="G26" s="23"/>
      <c r="H26" s="76"/>
      <c r="I26" s="23"/>
      <c r="J26" s="23"/>
      <c r="K26" s="62"/>
      <c r="L26" s="74"/>
    </row>
    <row r="27" spans="1:16" ht="24" customHeight="1">
      <c r="A27" s="1"/>
      <c r="B27" s="1"/>
      <c r="D27" s="66"/>
      <c r="E27" s="23"/>
      <c r="F27" s="23"/>
      <c r="G27" s="23"/>
      <c r="H27" s="76"/>
      <c r="I27" s="23"/>
      <c r="J27" s="23"/>
      <c r="K27" s="62"/>
      <c r="L27" s="74"/>
    </row>
    <row r="28" spans="1:16" ht="24" customHeight="1">
      <c r="A28" s="1"/>
      <c r="B28" s="1"/>
      <c r="D28" s="66"/>
      <c r="E28" s="23"/>
      <c r="F28" s="23"/>
      <c r="G28" s="23"/>
      <c r="H28" s="76"/>
      <c r="I28" s="23"/>
      <c r="J28" s="23"/>
      <c r="K28" s="62"/>
      <c r="L28" s="74"/>
    </row>
    <row r="29" spans="1:16" ht="24" customHeight="1">
      <c r="A29" s="1"/>
      <c r="B29" s="1"/>
      <c r="D29" s="66"/>
      <c r="E29" s="23"/>
      <c r="F29" s="23"/>
      <c r="G29" s="23"/>
      <c r="H29" s="76"/>
      <c r="I29" s="23"/>
      <c r="J29" s="23"/>
      <c r="K29" s="62"/>
      <c r="L29" s="74"/>
    </row>
    <row r="30" spans="1:16" ht="24" customHeight="1">
      <c r="A30" s="1"/>
      <c r="B30" s="1"/>
      <c r="D30" s="67"/>
      <c r="E30" s="68"/>
      <c r="F30" s="68"/>
      <c r="G30" s="68"/>
      <c r="H30" s="77"/>
      <c r="I30" s="68"/>
      <c r="J30" s="68"/>
      <c r="K30" s="73"/>
      <c r="L30" s="75"/>
    </row>
    <row r="31" spans="1:16" ht="22.5" customHeight="1">
      <c r="A31" s="1"/>
      <c r="B31" s="1"/>
      <c r="E31"/>
      <c r="F31"/>
      <c r="G31"/>
    </row>
    <row r="32" spans="1:16" ht="22.5" customHeight="1">
      <c r="A32" s="1"/>
      <c r="B32" s="1"/>
      <c r="E32"/>
      <c r="F32"/>
      <c r="G32"/>
    </row>
    <row r="33" spans="1:16" ht="22.5" customHeight="1">
      <c r="A33" s="1"/>
      <c r="B33" s="1"/>
      <c r="E33"/>
      <c r="F33"/>
      <c r="G33"/>
    </row>
    <row r="34" spans="1:16" ht="22.5" customHeight="1">
      <c r="A34" s="1"/>
      <c r="B34" s="1"/>
      <c r="E34"/>
      <c r="F34"/>
      <c r="G34"/>
    </row>
    <row r="35" spans="1:16" ht="22.5" customHeight="1">
      <c r="A35" s="1"/>
      <c r="B35" s="1"/>
      <c r="E35"/>
      <c r="F35"/>
      <c r="G35"/>
    </row>
    <row r="36" spans="1:16" ht="22.5" customHeight="1">
      <c r="A36" s="1"/>
      <c r="B36" s="1"/>
      <c r="E36"/>
      <c r="F36"/>
      <c r="G36"/>
    </row>
    <row r="37" spans="1:16" ht="22.5" customHeight="1">
      <c r="A37" s="1"/>
      <c r="B37" s="1"/>
      <c r="E37"/>
      <c r="F37"/>
      <c r="G37"/>
    </row>
    <row r="38" spans="1:16" ht="22.5" customHeight="1">
      <c r="A38" s="1"/>
      <c r="B38" s="1"/>
      <c r="E38"/>
      <c r="F38"/>
      <c r="G38"/>
    </row>
    <row r="39" spans="1:16" ht="22.5" customHeight="1">
      <c r="A39" s="1"/>
      <c r="B39" s="1"/>
      <c r="E39"/>
      <c r="F39"/>
      <c r="G39"/>
    </row>
    <row r="40" spans="1:16" ht="22.5" customHeight="1">
      <c r="A40" s="1"/>
      <c r="B40" s="1"/>
      <c r="E40"/>
      <c r="F40"/>
      <c r="G40"/>
      <c r="H40"/>
      <c r="I40"/>
      <c r="J40"/>
      <c r="K40"/>
      <c r="L40"/>
      <c r="M40"/>
      <c r="N40"/>
      <c r="O40"/>
      <c r="P40"/>
    </row>
    <row r="41" spans="1:16" ht="22.5" customHeight="1">
      <c r="A41" s="1"/>
      <c r="B41" s="1"/>
      <c r="E41"/>
      <c r="F41"/>
      <c r="G41"/>
      <c r="H41"/>
      <c r="I41"/>
      <c r="J41"/>
      <c r="K41"/>
      <c r="L41"/>
      <c r="M41"/>
      <c r="N41"/>
      <c r="O41"/>
      <c r="P41"/>
    </row>
    <row r="42" spans="1:16" ht="22.5" customHeight="1">
      <c r="A42" s="1"/>
      <c r="B42" s="1"/>
      <c r="E42"/>
      <c r="F42"/>
      <c r="G42"/>
      <c r="H42"/>
      <c r="I42"/>
      <c r="J42"/>
      <c r="K42"/>
      <c r="L42"/>
      <c r="M42"/>
      <c r="N42"/>
      <c r="O42"/>
      <c r="P42"/>
    </row>
    <row r="43" spans="1:16" ht="21.75" customHeight="1">
      <c r="A43" s="1"/>
      <c r="B43" s="1"/>
      <c r="E43"/>
      <c r="F43"/>
      <c r="G43"/>
      <c r="H43"/>
      <c r="I43"/>
      <c r="J43"/>
      <c r="K43"/>
      <c r="L43"/>
      <c r="M43"/>
      <c r="N43"/>
      <c r="O43"/>
      <c r="P43"/>
    </row>
    <row r="44" spans="1:16" ht="18" customHeight="1">
      <c r="A44" s="1"/>
      <c r="B44" s="1"/>
      <c r="E44"/>
      <c r="F44"/>
      <c r="G44"/>
      <c r="H44"/>
      <c r="I44"/>
      <c r="J44"/>
      <c r="K44"/>
      <c r="L44"/>
      <c r="M44"/>
      <c r="N44"/>
      <c r="O44"/>
      <c r="P44"/>
    </row>
    <row r="45" spans="1:16" ht="20.25" customHeight="1">
      <c r="A45" s="1"/>
      <c r="B45" s="1"/>
      <c r="E45"/>
      <c r="F45"/>
      <c r="G45"/>
      <c r="H45"/>
      <c r="I45"/>
      <c r="J45"/>
      <c r="K45"/>
      <c r="L45"/>
      <c r="M45"/>
      <c r="N45"/>
      <c r="O45"/>
      <c r="P45"/>
    </row>
    <row r="46" spans="1:16" ht="8.25" customHeight="1">
      <c r="A46" s="1"/>
      <c r="B46" s="1"/>
      <c r="E46"/>
      <c r="F46"/>
      <c r="G46"/>
      <c r="H46"/>
      <c r="I46"/>
      <c r="J46"/>
      <c r="K46"/>
      <c r="L46"/>
      <c r="M46"/>
      <c r="N46"/>
      <c r="O46"/>
      <c r="P46"/>
    </row>
    <row r="47" spans="1:16" ht="20.25" customHeight="1">
      <c r="A47" s="1"/>
      <c r="B47" s="1"/>
      <c r="E47"/>
      <c r="F47"/>
      <c r="G47"/>
      <c r="H47"/>
      <c r="I47"/>
      <c r="J47"/>
      <c r="K47"/>
      <c r="L47"/>
      <c r="M47"/>
      <c r="N47"/>
      <c r="O47"/>
      <c r="P47"/>
    </row>
    <row r="48" spans="1:16" ht="10.5" customHeight="1">
      <c r="A48" s="1"/>
      <c r="B48" s="1"/>
      <c r="E48"/>
      <c r="F48"/>
      <c r="G48"/>
      <c r="H48"/>
      <c r="I48"/>
      <c r="J48"/>
      <c r="K48"/>
      <c r="L48"/>
      <c r="M48"/>
      <c r="N48"/>
      <c r="O48"/>
      <c r="P48"/>
    </row>
    <row r="49" spans="1:16" ht="20.25" customHeight="1">
      <c r="A49" s="1"/>
      <c r="B49" s="1"/>
      <c r="E49"/>
      <c r="F49"/>
      <c r="G49"/>
      <c r="H49"/>
      <c r="I49"/>
      <c r="J49"/>
      <c r="K49"/>
      <c r="L49"/>
      <c r="M49"/>
      <c r="N49"/>
      <c r="O49"/>
      <c r="P49"/>
    </row>
    <row r="50" spans="1:16" ht="8.25" customHeight="1">
      <c r="A50" s="1"/>
      <c r="B50" s="1"/>
      <c r="E50"/>
      <c r="F50"/>
      <c r="G50"/>
      <c r="H50"/>
      <c r="I50"/>
      <c r="J50"/>
      <c r="K50"/>
      <c r="L50"/>
      <c r="M50"/>
      <c r="N50"/>
      <c r="O50"/>
      <c r="P50"/>
    </row>
    <row r="51" spans="1:16" ht="20.25" customHeight="1">
      <c r="A51" s="1"/>
      <c r="B51" s="1"/>
      <c r="E51"/>
      <c r="F51"/>
      <c r="G51"/>
      <c r="H51"/>
      <c r="I51"/>
      <c r="J51"/>
      <c r="K51"/>
      <c r="L51"/>
      <c r="M51"/>
      <c r="N51"/>
      <c r="O51"/>
      <c r="P51"/>
    </row>
    <row r="52" spans="1:16" ht="8.25" customHeight="1">
      <c r="A52" s="1"/>
      <c r="B52" s="1"/>
      <c r="E52"/>
      <c r="F52"/>
      <c r="G52"/>
      <c r="H52"/>
      <c r="I52"/>
      <c r="J52"/>
      <c r="K52"/>
      <c r="L52"/>
      <c r="M52"/>
      <c r="N52"/>
      <c r="O52"/>
      <c r="P52"/>
    </row>
    <row r="53" spans="1:16" ht="20.25" customHeight="1">
      <c r="A53" s="1"/>
      <c r="B53" s="1"/>
      <c r="E53"/>
      <c r="F53"/>
      <c r="G53"/>
      <c r="H53"/>
      <c r="I53"/>
      <c r="J53"/>
      <c r="K53"/>
      <c r="L53"/>
      <c r="M53"/>
      <c r="N53"/>
      <c r="O53"/>
      <c r="P53"/>
    </row>
    <row r="54" spans="1:16" ht="9" customHeight="1">
      <c r="A54" s="1"/>
      <c r="B54" s="1"/>
      <c r="E54"/>
      <c r="F54"/>
      <c r="G54"/>
      <c r="H54"/>
      <c r="I54"/>
      <c r="J54"/>
      <c r="K54"/>
      <c r="L54"/>
      <c r="M54"/>
      <c r="N54"/>
      <c r="O54"/>
      <c r="P54"/>
    </row>
    <row r="55" spans="1:16" ht="20.25" customHeight="1">
      <c r="A55" s="1"/>
      <c r="B55" s="1"/>
      <c r="E55"/>
      <c r="F55"/>
      <c r="G55"/>
      <c r="H55"/>
      <c r="I55"/>
      <c r="J55"/>
      <c r="K55"/>
      <c r="L55"/>
      <c r="M55"/>
      <c r="N55"/>
      <c r="O55"/>
      <c r="P55"/>
    </row>
    <row r="56" spans="1:16">
      <c r="A56" s="1"/>
      <c r="B56" s="1"/>
      <c r="E56"/>
      <c r="F56"/>
      <c r="G56"/>
      <c r="H56"/>
      <c r="I56"/>
      <c r="J56"/>
      <c r="K56"/>
      <c r="L56"/>
      <c r="M56"/>
      <c r="N56"/>
      <c r="O56"/>
      <c r="P56"/>
    </row>
    <row r="57" spans="1:16">
      <c r="A57" s="1"/>
      <c r="B57" s="1"/>
      <c r="E57"/>
      <c r="F57"/>
      <c r="G57"/>
      <c r="H57"/>
      <c r="I57"/>
      <c r="J57"/>
      <c r="K57"/>
      <c r="L57"/>
      <c r="M57"/>
      <c r="N57"/>
      <c r="O57"/>
      <c r="P57"/>
    </row>
    <row r="58" spans="1:16" ht="6.75" customHeight="1">
      <c r="A58" s="1"/>
      <c r="B58" s="1"/>
      <c r="E58"/>
      <c r="F58"/>
      <c r="G58"/>
      <c r="H58"/>
      <c r="I58"/>
      <c r="J58"/>
      <c r="K58"/>
      <c r="L58"/>
      <c r="M58"/>
      <c r="N58"/>
      <c r="O58"/>
      <c r="P58"/>
    </row>
    <row r="59" spans="1:16">
      <c r="A59" s="1"/>
      <c r="B59" s="1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s="1"/>
      <c r="B60" s="1"/>
      <c r="E60"/>
      <c r="F60"/>
      <c r="G60"/>
      <c r="H60"/>
      <c r="I60"/>
      <c r="J60"/>
      <c r="K60"/>
      <c r="L60"/>
      <c r="M60"/>
      <c r="N60"/>
      <c r="O60"/>
      <c r="P60"/>
    </row>
    <row r="61" spans="1:16">
      <c r="A61" s="1"/>
      <c r="B61" s="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s="1"/>
      <c r="B62" s="1"/>
      <c r="E62"/>
      <c r="F62"/>
      <c r="G62"/>
      <c r="H62"/>
      <c r="I62"/>
      <c r="J62"/>
      <c r="K62"/>
      <c r="L62"/>
      <c r="M62"/>
      <c r="N62"/>
      <c r="O62"/>
      <c r="P62"/>
    </row>
    <row r="63" spans="1:16">
      <c r="A63" s="1"/>
      <c r="B63" s="1"/>
      <c r="E63"/>
      <c r="F63"/>
      <c r="G63"/>
      <c r="H63"/>
      <c r="I63"/>
      <c r="J63"/>
      <c r="K63"/>
      <c r="L63"/>
      <c r="M63"/>
      <c r="N63"/>
      <c r="O63"/>
      <c r="P63"/>
    </row>
    <row r="64" spans="1:16">
      <c r="A64" s="1"/>
      <c r="B64" s="1"/>
      <c r="E64"/>
      <c r="F64"/>
      <c r="G64"/>
      <c r="H64"/>
      <c r="I64"/>
      <c r="J64"/>
      <c r="K64"/>
      <c r="L64"/>
      <c r="M64"/>
      <c r="N64"/>
      <c r="O64"/>
      <c r="P64"/>
    </row>
    <row r="65" spans="1:16">
      <c r="A65" s="1"/>
      <c r="B65" s="1"/>
      <c r="E65"/>
      <c r="F65"/>
      <c r="G65"/>
      <c r="H65"/>
      <c r="I65"/>
      <c r="J65"/>
      <c r="K65"/>
      <c r="L65"/>
      <c r="M65"/>
      <c r="N65"/>
      <c r="O65"/>
      <c r="P65"/>
    </row>
    <row r="66" spans="1:16">
      <c r="A66" s="1"/>
      <c r="B66" s="1"/>
      <c r="E66"/>
      <c r="F66"/>
      <c r="G66"/>
      <c r="H66"/>
    </row>
    <row r="67" spans="1:16">
      <c r="A67" s="1"/>
      <c r="B67" s="1"/>
      <c r="E67"/>
      <c r="F67"/>
      <c r="G67"/>
      <c r="H67"/>
    </row>
    <row r="68" spans="1:16">
      <c r="A68" s="1"/>
      <c r="B68" s="1"/>
      <c r="E68"/>
      <c r="F68"/>
      <c r="G68"/>
      <c r="H68"/>
    </row>
    <row r="69" spans="1:16">
      <c r="A69" s="1"/>
      <c r="B69" s="1"/>
      <c r="E69"/>
      <c r="F69"/>
      <c r="G69"/>
      <c r="H69"/>
    </row>
    <row r="70" spans="1:16">
      <c r="A70" s="1"/>
      <c r="B70" s="1"/>
      <c r="E70"/>
      <c r="F70"/>
      <c r="G70"/>
      <c r="H70"/>
    </row>
    <row r="71" spans="1:16">
      <c r="A71" s="1"/>
      <c r="B71" s="1"/>
      <c r="E71"/>
      <c r="F71"/>
      <c r="G71"/>
      <c r="H71"/>
    </row>
    <row r="72" spans="1:16">
      <c r="A72" s="1"/>
      <c r="B72" s="1"/>
    </row>
    <row r="73" spans="1:16">
      <c r="A73" s="1"/>
      <c r="B73" s="1"/>
    </row>
    <row r="74" spans="1:16">
      <c r="A74" s="1"/>
      <c r="B74" s="1"/>
    </row>
    <row r="75" spans="1:16">
      <c r="A75" s="1"/>
      <c r="B75" s="1"/>
    </row>
    <row r="76" spans="1:16">
      <c r="A76" s="1"/>
      <c r="B76" s="1"/>
    </row>
    <row r="77" spans="1:16">
      <c r="A77" s="1"/>
      <c r="B77" s="1"/>
    </row>
    <row r="78" spans="1:16">
      <c r="A78" s="1"/>
      <c r="B78" s="1"/>
    </row>
    <row r="79" spans="1:16">
      <c r="A79" s="1"/>
      <c r="B79" s="1"/>
    </row>
    <row r="80" spans="1:16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</sheetData>
  <mergeCells count="3">
    <mergeCell ref="E3:I4"/>
    <mergeCell ref="D3:D4"/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5667ABA-373C-4F44-8B03-DAA61ADC98B7}">
          <x14:formula1>
            <xm:f>'3'!$D$8:$D$12</xm:f>
          </x14:formula1>
          <xm:sqref>E8:E30</xm:sqref>
        </x14:dataValidation>
        <x14:dataValidation type="list" allowBlank="1" showInputMessage="1" showErrorMessage="1" xr:uid="{C637359B-9808-4923-8F14-52BD74B96856}">
          <x14:formula1>
            <xm:f>'3'!$F$8:$F$25</xm:f>
          </x14:formula1>
          <xm:sqref>F8:F30</xm:sqref>
        </x14:dataValidation>
        <x14:dataValidation type="list" allowBlank="1" showInputMessage="1" showErrorMessage="1" xr:uid="{CE205FC3-8222-4476-98E9-613923883F2C}">
          <x14:formula1>
            <xm:f>'3'!$H$8:$H$14</xm:f>
          </x14:formula1>
          <xm:sqref>G8:G30</xm:sqref>
        </x14:dataValidation>
        <x14:dataValidation type="list" allowBlank="1" showInputMessage="1" showErrorMessage="1" xr:uid="{0F95041C-409A-4F84-A21F-F30D3BFDE5C5}">
          <x14:formula1>
            <xm:f>'3'!$J$8:$J$16</xm:f>
          </x14:formula1>
          <xm:sqref>I8:I30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70504-0ACC-4AA8-B24E-3F3BEE461891}">
  <dimension ref="A1:U254"/>
  <sheetViews>
    <sheetView showGridLines="0" showRowColHeaders="0" zoomScale="85" zoomScaleNormal="85" workbookViewId="0">
      <selection sqref="A1:B5"/>
    </sheetView>
  </sheetViews>
  <sheetFormatPr defaultRowHeight="15"/>
  <cols>
    <col min="1" max="1" width="10.77734375" customWidth="1"/>
    <col min="2" max="2" width="10" customWidth="1"/>
    <col min="3" max="3" width="10.21875" style="19" customWidth="1"/>
    <col min="4" max="4" width="14.33203125" customWidth="1"/>
    <col min="5" max="5" width="20.44140625" style="17" customWidth="1"/>
    <col min="6" max="6" width="17.21875" style="17" customWidth="1"/>
    <col min="7" max="7" width="9.109375" style="17" customWidth="1"/>
    <col min="8" max="8" width="15.88671875" style="17" customWidth="1"/>
    <col min="9" max="9" width="13.5546875" style="17" customWidth="1"/>
    <col min="10" max="11" width="13.88671875" style="17" customWidth="1"/>
    <col min="12" max="12" width="12.88671875" style="17" customWidth="1"/>
    <col min="13" max="13" width="9.33203125" style="17" customWidth="1"/>
    <col min="14" max="14" width="16.109375" style="17" customWidth="1"/>
    <col min="15" max="15" width="11.88671875" style="17" customWidth="1"/>
    <col min="16" max="16" width="9.6640625" style="17" customWidth="1"/>
    <col min="17" max="17" width="11" customWidth="1"/>
    <col min="18" max="18" width="9" bestFit="1" customWidth="1"/>
    <col min="19" max="19" width="10.77734375" bestFit="1" customWidth="1"/>
    <col min="20" max="20" width="11.109375" bestFit="1" customWidth="1"/>
  </cols>
  <sheetData>
    <row r="1" spans="1:21" ht="25.5" customHeight="1">
      <c r="A1" s="27" t="s">
        <v>0</v>
      </c>
      <c r="B1" s="27"/>
      <c r="C1" s="18"/>
    </row>
    <row r="2" spans="1:21" ht="9" customHeight="1">
      <c r="A2" s="27"/>
      <c r="B2" s="27"/>
      <c r="C2" s="18"/>
      <c r="E2"/>
      <c r="F2"/>
      <c r="G2"/>
      <c r="H2"/>
      <c r="I2"/>
      <c r="J2"/>
      <c r="K2"/>
      <c r="L2"/>
    </row>
    <row r="3" spans="1:21" ht="19.5" customHeight="1">
      <c r="A3" s="27"/>
      <c r="B3" s="27"/>
      <c r="C3" s="18"/>
      <c r="D3" s="55" t="s">
        <v>66</v>
      </c>
      <c r="E3" s="56"/>
      <c r="F3" s="56"/>
      <c r="G3" s="56"/>
      <c r="H3" s="57"/>
      <c r="I3"/>
      <c r="J3"/>
      <c r="K3"/>
      <c r="L3"/>
    </row>
    <row r="4" spans="1:21" ht="19.5" customHeight="1">
      <c r="A4" s="27"/>
      <c r="B4" s="27"/>
      <c r="C4" s="18"/>
      <c r="D4" s="58"/>
      <c r="E4" s="59"/>
      <c r="F4" s="59"/>
      <c r="G4" s="59"/>
      <c r="H4" s="60"/>
      <c r="I4"/>
      <c r="J4"/>
      <c r="K4"/>
      <c r="L4"/>
    </row>
    <row r="5" spans="1:21" ht="13.5" customHeight="1">
      <c r="A5" s="27"/>
      <c r="B5" s="27"/>
      <c r="C5" s="18"/>
      <c r="E5"/>
      <c r="F5"/>
      <c r="G5"/>
      <c r="H5"/>
      <c r="I5"/>
      <c r="J5"/>
      <c r="K5"/>
      <c r="L5"/>
    </row>
    <row r="6" spans="1:21" ht="9.75" customHeight="1">
      <c r="A6" s="1"/>
      <c r="B6" s="1"/>
      <c r="E6"/>
      <c r="F6"/>
      <c r="G6"/>
      <c r="H6"/>
      <c r="I6"/>
      <c r="J6"/>
      <c r="K6"/>
      <c r="L6"/>
      <c r="M6"/>
      <c r="N6"/>
      <c r="O6"/>
      <c r="P6"/>
    </row>
    <row r="7" spans="1:21" ht="38.25" customHeight="1">
      <c r="A7" s="1"/>
      <c r="B7" s="1"/>
      <c r="E7" s="61" t="s">
        <v>67</v>
      </c>
      <c r="F7" s="63">
        <v>44197</v>
      </c>
      <c r="G7"/>
      <c r="H7"/>
      <c r="I7"/>
      <c r="J7"/>
      <c r="K7"/>
      <c r="L7"/>
      <c r="M7" s="22"/>
      <c r="N7" s="21"/>
      <c r="O7" s="21"/>
      <c r="P7" s="21"/>
      <c r="Q7" s="21"/>
      <c r="R7" s="21"/>
    </row>
    <row r="8" spans="1:21" ht="24" customHeight="1">
      <c r="A8" s="1"/>
      <c r="B8" s="1"/>
      <c r="E8"/>
      <c r="F8"/>
      <c r="G8"/>
      <c r="H8"/>
      <c r="I8"/>
      <c r="J8"/>
      <c r="K8"/>
      <c r="L8"/>
      <c r="R8" s="20"/>
    </row>
    <row r="9" spans="1:21" ht="24" customHeight="1">
      <c r="A9" s="1"/>
      <c r="B9" s="1"/>
      <c r="D9" s="64" t="s">
        <v>68</v>
      </c>
      <c r="E9" s="64" t="s">
        <v>69</v>
      </c>
      <c r="F9" s="64" t="s">
        <v>70</v>
      </c>
      <c r="G9"/>
      <c r="H9"/>
      <c r="I9"/>
      <c r="J9"/>
      <c r="K9"/>
      <c r="L9" s="83"/>
      <c r="M9" s="84"/>
      <c r="N9" s="84"/>
      <c r="O9" s="84"/>
      <c r="P9" s="84"/>
      <c r="Q9" s="85"/>
      <c r="R9" s="86"/>
      <c r="S9" s="85"/>
      <c r="T9" s="85"/>
      <c r="U9" s="85"/>
    </row>
    <row r="10" spans="1:21" ht="24" customHeight="1">
      <c r="A10" s="1"/>
      <c r="B10" s="1"/>
      <c r="D10" s="64"/>
      <c r="E10" s="64"/>
      <c r="F10" s="64"/>
      <c r="J10"/>
      <c r="K10"/>
      <c r="L10" s="83"/>
      <c r="P10" s="84"/>
      <c r="Q10" s="85"/>
      <c r="R10" s="79" t="str">
        <f>D9</f>
        <v>Mês</v>
      </c>
      <c r="S10" s="80" t="s">
        <v>69</v>
      </c>
      <c r="T10" s="80" t="s">
        <v>70</v>
      </c>
      <c r="U10" s="85"/>
    </row>
    <row r="11" spans="1:21" ht="24" customHeight="1">
      <c r="A11" s="1"/>
      <c r="B11" s="1"/>
      <c r="D11" s="65">
        <f>DATE(YEAR($F$7),MONTH($F$7)+0,1)</f>
        <v>44197</v>
      </c>
      <c r="E11" s="78">
        <f>SUMIFS(Tabela2[Previsão ponderada],Tabela2[Fechamento de Previsão],"&gt;="&amp;'2'!D11,Tabela2[Fechamento de Previsão],"&lt;="&amp;DATE(YEAR('2'!D11),MONTH('2'!D11)+1,0))</f>
        <v>135000</v>
      </c>
      <c r="F11" s="78">
        <f>IF(ISNUMBER(F9),F9+E11,E11)</f>
        <v>135000</v>
      </c>
      <c r="J11"/>
      <c r="K11"/>
      <c r="L11" s="83"/>
      <c r="P11" s="84"/>
      <c r="Q11" s="85"/>
      <c r="R11" s="81">
        <f>D11</f>
        <v>44197</v>
      </c>
      <c r="S11" s="82">
        <f>E11</f>
        <v>135000</v>
      </c>
      <c r="T11" s="82">
        <f>F11-E11</f>
        <v>0</v>
      </c>
      <c r="U11" s="85"/>
    </row>
    <row r="12" spans="1:21" ht="24" customHeight="1">
      <c r="A12" s="1"/>
      <c r="B12" s="1"/>
      <c r="D12" s="65">
        <f>DATE(YEAR($F$7),MONTH($F$7)+1,1)</f>
        <v>44228</v>
      </c>
      <c r="E12" s="78">
        <f>SUMIFS(Tabela2[Previsão ponderada],Tabela2[Fechamento de Previsão],"&gt;="&amp;'2'!D12,Tabela2[Fechamento de Previsão],"&lt;="&amp;DATE(YEAR('2'!D12),MONTH('2'!D12)+1,0))</f>
        <v>14520</v>
      </c>
      <c r="F12" s="78">
        <f>IF(ISNUMBER(F11),F11+E12,E12)</f>
        <v>149520</v>
      </c>
      <c r="G12"/>
      <c r="H12"/>
      <c r="I12"/>
      <c r="J12"/>
      <c r="K12"/>
      <c r="L12" s="83"/>
      <c r="P12" s="84"/>
      <c r="Q12" s="85"/>
      <c r="R12" s="81">
        <f>D12</f>
        <v>44228</v>
      </c>
      <c r="S12" s="82">
        <f>E12</f>
        <v>14520</v>
      </c>
      <c r="T12" s="82">
        <f>F12-E12</f>
        <v>135000</v>
      </c>
      <c r="U12" s="85"/>
    </row>
    <row r="13" spans="1:21" ht="24" customHeight="1">
      <c r="A13" s="1"/>
      <c r="B13" s="1"/>
      <c r="D13" s="65">
        <f>DATE(YEAR($F$7),MONTH($F$7)+2,1)</f>
        <v>44256</v>
      </c>
      <c r="E13" s="78">
        <f>SUMIFS(Tabela2[Previsão ponderada],Tabela2[Fechamento de Previsão],"&gt;="&amp;'2'!D13,Tabela2[Fechamento de Previsão],"&lt;="&amp;DATE(YEAR('2'!D13),MONTH('2'!D13)+1,0))</f>
        <v>32500</v>
      </c>
      <c r="F13" s="78">
        <f t="shared" ref="F13:F23" si="0">IF(ISNUMBER(F12),F12+E13,E13)</f>
        <v>182020</v>
      </c>
      <c r="G13"/>
      <c r="H13"/>
      <c r="I13"/>
      <c r="J13"/>
      <c r="K13"/>
      <c r="L13" s="83"/>
      <c r="P13" s="83"/>
      <c r="Q13" s="85"/>
      <c r="R13" s="81">
        <f>D13</f>
        <v>44256</v>
      </c>
      <c r="S13" s="82">
        <f>E13</f>
        <v>32500</v>
      </c>
      <c r="T13" s="82">
        <f>F13-E13</f>
        <v>149520</v>
      </c>
      <c r="U13" s="85"/>
    </row>
    <row r="14" spans="1:21" ht="24" customHeight="1">
      <c r="A14" s="1"/>
      <c r="B14" s="1"/>
      <c r="D14" s="65">
        <f>DATE(YEAR($F$7),MONTH($F$7)+3,1)</f>
        <v>44287</v>
      </c>
      <c r="E14" s="78">
        <f>SUMIFS(Tabela2[Previsão ponderada],Tabela2[Fechamento de Previsão],"&gt;="&amp;'2'!D14,Tabela2[Fechamento de Previsão],"&lt;="&amp;DATE(YEAR('2'!D14),MONTH('2'!D14)+1,0))</f>
        <v>44250</v>
      </c>
      <c r="F14" s="78">
        <f t="shared" si="0"/>
        <v>226270</v>
      </c>
      <c r="G14"/>
      <c r="H14"/>
      <c r="I14"/>
      <c r="J14"/>
      <c r="K14"/>
      <c r="L14" s="83"/>
      <c r="P14" s="83"/>
      <c r="Q14" s="85"/>
      <c r="R14" s="81">
        <f>D14</f>
        <v>44287</v>
      </c>
      <c r="S14" s="82">
        <f>E14</f>
        <v>44250</v>
      </c>
      <c r="T14" s="82">
        <f>F14-E14</f>
        <v>182020</v>
      </c>
      <c r="U14" s="85"/>
    </row>
    <row r="15" spans="1:21" ht="24" customHeight="1">
      <c r="A15" s="1"/>
      <c r="B15" s="1"/>
      <c r="D15" s="65">
        <f>DATE(YEAR($F$7),MONTH($F$7)+4,1)</f>
        <v>44317</v>
      </c>
      <c r="E15" s="78">
        <f>SUMIFS(Tabela2[Previsão ponderada],Tabela2[Fechamento de Previsão],"&gt;="&amp;'2'!D15,Tabela2[Fechamento de Previsão],"&lt;="&amp;DATE(YEAR('2'!D15),MONTH('2'!D15)+1,0))</f>
        <v>59200</v>
      </c>
      <c r="F15" s="78">
        <f t="shared" si="0"/>
        <v>285470</v>
      </c>
      <c r="G15"/>
      <c r="H15"/>
      <c r="I15"/>
      <c r="J15"/>
      <c r="K15"/>
      <c r="L15" s="83"/>
      <c r="P15" s="84"/>
      <c r="Q15" s="85"/>
      <c r="R15" s="81">
        <f>D15</f>
        <v>44317</v>
      </c>
      <c r="S15" s="82">
        <f>E15</f>
        <v>59200</v>
      </c>
      <c r="T15" s="82">
        <f>F15-E15</f>
        <v>226270</v>
      </c>
      <c r="U15" s="85"/>
    </row>
    <row r="16" spans="1:21" ht="24" customHeight="1">
      <c r="A16" s="1"/>
      <c r="B16" s="1"/>
      <c r="D16" s="65">
        <f>DATE(YEAR($F$7),MONTH($F$7)+5,1)</f>
        <v>44348</v>
      </c>
      <c r="E16" s="78">
        <f>SUMIFS(Tabela2[Previsão ponderada],Tabela2[Fechamento de Previsão],"&gt;="&amp;'2'!D16,Tabela2[Fechamento de Previsão],"&lt;="&amp;DATE(YEAR('2'!D16),MONTH('2'!D16)+1,0))</f>
        <v>87500</v>
      </c>
      <c r="F16" s="78">
        <f t="shared" si="0"/>
        <v>372970</v>
      </c>
      <c r="G16"/>
      <c r="H16"/>
      <c r="I16"/>
      <c r="J16"/>
      <c r="K16"/>
      <c r="L16" s="83"/>
      <c r="P16" s="83"/>
      <c r="Q16" s="85"/>
      <c r="R16" s="81">
        <f>D16</f>
        <v>44348</v>
      </c>
      <c r="S16" s="82">
        <f>E16</f>
        <v>87500</v>
      </c>
      <c r="T16" s="82">
        <f>F16-E16</f>
        <v>285470</v>
      </c>
      <c r="U16" s="85"/>
    </row>
    <row r="17" spans="1:21" ht="24" customHeight="1">
      <c r="A17" s="1"/>
      <c r="B17" s="1"/>
      <c r="D17" s="65">
        <f>DATE(YEAR($F$7),MONTH($F$7)+6,1)</f>
        <v>44378</v>
      </c>
      <c r="E17" s="78">
        <f>SUMIFS(Tabela2[Previsão ponderada],Tabela2[Fechamento de Previsão],"&gt;="&amp;'2'!D17,Tabela2[Fechamento de Previsão],"&lt;="&amp;DATE(YEAR('2'!D17),MONTH('2'!D17)+1,0))</f>
        <v>89400</v>
      </c>
      <c r="F17" s="78">
        <f t="shared" si="0"/>
        <v>462370</v>
      </c>
      <c r="G17"/>
      <c r="H17"/>
      <c r="I17"/>
      <c r="J17"/>
      <c r="K17"/>
      <c r="L17" s="83"/>
      <c r="P17" s="83"/>
      <c r="Q17" s="85"/>
      <c r="R17" s="81">
        <f>D17</f>
        <v>44378</v>
      </c>
      <c r="S17" s="82">
        <f>E17</f>
        <v>89400</v>
      </c>
      <c r="T17" s="82">
        <f>F17-E17</f>
        <v>372970</v>
      </c>
      <c r="U17" s="85"/>
    </row>
    <row r="18" spans="1:21" ht="24" customHeight="1">
      <c r="A18" s="1"/>
      <c r="B18" s="1"/>
      <c r="D18" s="65">
        <f>DATE(YEAR($F$7),MONTH($F$7)+7,1)</f>
        <v>44409</v>
      </c>
      <c r="E18" s="78">
        <f>SUMIFS(Tabela2[Previsão ponderada],Tabela2[Fechamento de Previsão],"&gt;="&amp;'2'!D18,Tabela2[Fechamento de Previsão],"&lt;="&amp;DATE(YEAR('2'!D18),MONTH('2'!D18)+1,0))</f>
        <v>99400</v>
      </c>
      <c r="F18" s="78">
        <f t="shared" si="0"/>
        <v>561770</v>
      </c>
      <c r="G18"/>
      <c r="H18"/>
      <c r="I18"/>
      <c r="J18"/>
      <c r="K18"/>
      <c r="L18" s="83"/>
      <c r="P18" s="83"/>
      <c r="Q18" s="85"/>
      <c r="R18" s="81">
        <f>D18</f>
        <v>44409</v>
      </c>
      <c r="S18" s="82">
        <f>E18</f>
        <v>99400</v>
      </c>
      <c r="T18" s="82">
        <f>F18-E18</f>
        <v>462370</v>
      </c>
      <c r="U18" s="85"/>
    </row>
    <row r="19" spans="1:21" ht="24" customHeight="1">
      <c r="A19" s="1"/>
      <c r="B19" s="1"/>
      <c r="D19" s="65">
        <f>DATE(YEAR($F$7),MONTH($F$7)+8,1)</f>
        <v>44440</v>
      </c>
      <c r="E19" s="78">
        <f>SUMIFS(Tabela2[Previsão ponderada],Tabela2[Fechamento de Previsão],"&gt;="&amp;'2'!D19,Tabela2[Fechamento de Previsão],"&lt;="&amp;DATE(YEAR('2'!D19),MONTH('2'!D19)+1,0))</f>
        <v>0</v>
      </c>
      <c r="F19" s="78">
        <f t="shared" si="0"/>
        <v>561770</v>
      </c>
      <c r="G19"/>
      <c r="H19"/>
      <c r="I19"/>
      <c r="J19"/>
      <c r="K19"/>
      <c r="L19" s="83"/>
      <c r="P19" s="83"/>
      <c r="Q19" s="85"/>
      <c r="R19" s="81">
        <f>D19</f>
        <v>44440</v>
      </c>
      <c r="S19" s="82">
        <f>E19</f>
        <v>0</v>
      </c>
      <c r="T19" s="82">
        <f>F19-E19</f>
        <v>561770</v>
      </c>
      <c r="U19" s="85"/>
    </row>
    <row r="20" spans="1:21" ht="24" customHeight="1">
      <c r="A20" s="1"/>
      <c r="B20" s="1"/>
      <c r="D20" s="65">
        <f>DATE(YEAR($F$7),MONTH($F$7)+9,1)</f>
        <v>44470</v>
      </c>
      <c r="E20" s="78">
        <f>SUMIFS(Tabela2[Previsão ponderada],Tabela2[Fechamento de Previsão],"&gt;="&amp;'2'!D20,Tabela2[Fechamento de Previsão],"&lt;="&amp;DATE(YEAR('2'!D20),MONTH('2'!D20)+1,0))</f>
        <v>155250</v>
      </c>
      <c r="F20" s="78">
        <f t="shared" si="0"/>
        <v>717020</v>
      </c>
      <c r="G20"/>
      <c r="H20"/>
      <c r="I20"/>
      <c r="J20"/>
      <c r="K20"/>
      <c r="L20" s="83"/>
      <c r="P20" s="83"/>
      <c r="Q20" s="85"/>
      <c r="R20" s="81">
        <f>D20</f>
        <v>44470</v>
      </c>
      <c r="S20" s="82">
        <f>E20</f>
        <v>155250</v>
      </c>
      <c r="T20" s="82">
        <f>F20-E20</f>
        <v>561770</v>
      </c>
      <c r="U20" s="85"/>
    </row>
    <row r="21" spans="1:21" ht="24" customHeight="1">
      <c r="A21" s="1"/>
      <c r="B21" s="1"/>
      <c r="D21" s="65">
        <f>DATE(YEAR($F$7),MONTH($F$7)+10,1)</f>
        <v>44501</v>
      </c>
      <c r="E21" s="78">
        <f>SUMIFS(Tabela2[Previsão ponderada],Tabela2[Fechamento de Previsão],"&gt;="&amp;'2'!D21,Tabela2[Fechamento de Previsão],"&lt;="&amp;DATE(YEAR('2'!D21),MONTH('2'!D21)+1,0))</f>
        <v>32700</v>
      </c>
      <c r="F21" s="78">
        <f t="shared" si="0"/>
        <v>749720</v>
      </c>
      <c r="G21"/>
      <c r="H21"/>
      <c r="I21"/>
      <c r="J21"/>
      <c r="K21"/>
      <c r="L21" s="83"/>
      <c r="P21" s="83"/>
      <c r="Q21" s="85"/>
      <c r="R21" s="81">
        <f>D21</f>
        <v>44501</v>
      </c>
      <c r="S21" s="82">
        <f>E21</f>
        <v>32700</v>
      </c>
      <c r="T21" s="82">
        <f>F21-E21</f>
        <v>717020</v>
      </c>
      <c r="U21" s="85"/>
    </row>
    <row r="22" spans="1:21" ht="24" customHeight="1">
      <c r="A22" s="1"/>
      <c r="B22" s="1"/>
      <c r="D22" s="65">
        <f>DATE(YEAR($F$7),MONTH($F$7)+11,1)</f>
        <v>44531</v>
      </c>
      <c r="E22" s="78">
        <f>SUMIFS(Tabela2[Previsão ponderada],Tabela2[Fechamento de Previsão],"&gt;="&amp;'2'!D22,Tabela2[Fechamento de Previsão],"&lt;="&amp;DATE(YEAR('2'!D22),MONTH('2'!D22)+1,0))</f>
        <v>0</v>
      </c>
      <c r="F22" s="78">
        <f t="shared" si="0"/>
        <v>749720</v>
      </c>
      <c r="G22"/>
      <c r="H22"/>
      <c r="I22"/>
      <c r="J22"/>
      <c r="K22"/>
      <c r="L22" s="83"/>
      <c r="P22" s="83"/>
      <c r="Q22" s="85"/>
      <c r="R22" s="81">
        <f>D22</f>
        <v>44531</v>
      </c>
      <c r="S22" s="82">
        <f>E22</f>
        <v>0</v>
      </c>
      <c r="T22" s="82">
        <f>F22-E22</f>
        <v>749720</v>
      </c>
      <c r="U22" s="85"/>
    </row>
    <row r="23" spans="1:21" ht="24" customHeight="1">
      <c r="A23" s="1"/>
      <c r="B23" s="1"/>
      <c r="D23" s="65">
        <f>DATE(YEAR($F$7),MONTH($F$7)+12,1)</f>
        <v>44562</v>
      </c>
      <c r="E23" s="78">
        <f>SUMIFS(Tabela2[Previsão ponderada],Tabela2[Fechamento de Previsão],"&gt;="&amp;'2'!D23,Tabela2[Fechamento de Previsão],"&lt;="&amp;DATE(YEAR('2'!D23),MONTH('2'!D23)+1,0))</f>
        <v>0</v>
      </c>
      <c r="F23" s="78">
        <f t="shared" si="0"/>
        <v>749720</v>
      </c>
      <c r="G23"/>
      <c r="H23"/>
      <c r="I23"/>
      <c r="J23"/>
      <c r="K23"/>
      <c r="L23" s="83"/>
      <c r="P23" s="83"/>
      <c r="Q23" s="85"/>
      <c r="R23" s="81">
        <f>D23</f>
        <v>44562</v>
      </c>
      <c r="S23" s="82">
        <f>E23</f>
        <v>0</v>
      </c>
      <c r="T23" s="82">
        <f>F23-E23</f>
        <v>749720</v>
      </c>
      <c r="U23" s="85"/>
    </row>
    <row r="24" spans="1:21" ht="24" customHeight="1">
      <c r="A24" s="1"/>
      <c r="B24" s="1"/>
      <c r="E24"/>
      <c r="F24"/>
      <c r="G24"/>
      <c r="H24"/>
      <c r="I24"/>
      <c r="J24"/>
      <c r="K24"/>
      <c r="L24"/>
      <c r="O24"/>
      <c r="P24"/>
      <c r="Q24" s="85"/>
      <c r="R24" s="85"/>
      <c r="S24" s="85"/>
      <c r="T24" s="85"/>
      <c r="U24" s="85"/>
    </row>
    <row r="25" spans="1:21" ht="24" customHeight="1">
      <c r="A25" s="1"/>
      <c r="B25" s="1"/>
      <c r="E25"/>
      <c r="F25"/>
      <c r="G25"/>
      <c r="H25"/>
      <c r="I25"/>
      <c r="J25"/>
      <c r="K25"/>
      <c r="L25"/>
      <c r="Q25" s="85"/>
      <c r="R25" s="85"/>
      <c r="S25" s="85"/>
      <c r="T25" s="85"/>
      <c r="U25" s="85"/>
    </row>
    <row r="26" spans="1:21" ht="24" customHeight="1">
      <c r="A26" s="1"/>
      <c r="B26" s="1"/>
      <c r="E26"/>
      <c r="F26"/>
      <c r="G26"/>
      <c r="H26"/>
      <c r="I26"/>
      <c r="J26"/>
      <c r="K26"/>
      <c r="L26"/>
      <c r="Q26" s="85"/>
      <c r="R26" s="85"/>
      <c r="S26" s="85"/>
      <c r="T26" s="85"/>
      <c r="U26" s="85"/>
    </row>
    <row r="27" spans="1:21" ht="24" customHeight="1">
      <c r="A27" s="1"/>
      <c r="B27" s="1"/>
      <c r="E27"/>
      <c r="F27"/>
      <c r="G27"/>
      <c r="H27"/>
      <c r="I27"/>
      <c r="J27"/>
      <c r="K27"/>
      <c r="L27"/>
    </row>
    <row r="28" spans="1:21" ht="24" customHeight="1">
      <c r="A28" s="1"/>
      <c r="B28" s="1"/>
      <c r="E28"/>
      <c r="F28"/>
      <c r="G28"/>
      <c r="H28"/>
      <c r="I28"/>
      <c r="J28"/>
      <c r="K28"/>
      <c r="L28"/>
    </row>
    <row r="29" spans="1:21" ht="24" customHeight="1">
      <c r="A29" s="1"/>
      <c r="B29" s="1"/>
      <c r="E29"/>
      <c r="F29"/>
      <c r="G29"/>
      <c r="H29"/>
      <c r="I29"/>
      <c r="J29"/>
      <c r="K29"/>
      <c r="L29"/>
    </row>
    <row r="30" spans="1:21" ht="24" customHeight="1">
      <c r="A30" s="1"/>
      <c r="B30" s="1"/>
      <c r="E30"/>
      <c r="F30"/>
      <c r="G30"/>
      <c r="H30"/>
      <c r="I30"/>
      <c r="J30"/>
      <c r="K30"/>
      <c r="L30"/>
    </row>
    <row r="31" spans="1:21" ht="22.5" customHeight="1">
      <c r="A31" s="1"/>
      <c r="B31" s="1"/>
      <c r="E31"/>
      <c r="F31"/>
      <c r="G31"/>
      <c r="H31"/>
      <c r="I31"/>
      <c r="J31"/>
      <c r="K31"/>
      <c r="L31"/>
    </row>
    <row r="32" spans="1:21" ht="22.5" customHeight="1">
      <c r="A32" s="1"/>
      <c r="B32" s="1"/>
      <c r="E32"/>
      <c r="F32"/>
      <c r="G32"/>
    </row>
    <row r="33" spans="1:16" ht="22.5" customHeight="1">
      <c r="A33" s="1"/>
      <c r="B33" s="1"/>
      <c r="E33"/>
      <c r="F33"/>
      <c r="G33"/>
    </row>
    <row r="34" spans="1:16" ht="22.5" customHeight="1">
      <c r="A34" s="1"/>
      <c r="B34" s="1"/>
      <c r="E34"/>
      <c r="F34"/>
      <c r="G34"/>
    </row>
    <row r="35" spans="1:16" ht="22.5" customHeight="1">
      <c r="A35" s="1"/>
      <c r="B35" s="1"/>
      <c r="E35"/>
      <c r="F35"/>
      <c r="G35"/>
    </row>
    <row r="36" spans="1:16" ht="22.5" customHeight="1">
      <c r="A36" s="1"/>
      <c r="B36" s="1"/>
      <c r="E36"/>
      <c r="F36"/>
      <c r="G36"/>
    </row>
    <row r="37" spans="1:16" ht="22.5" customHeight="1">
      <c r="A37" s="1"/>
      <c r="B37" s="1"/>
      <c r="E37"/>
      <c r="F37"/>
      <c r="G37"/>
    </row>
    <row r="38" spans="1:16" ht="22.5" customHeight="1">
      <c r="A38" s="1"/>
      <c r="B38" s="1"/>
      <c r="E38"/>
      <c r="F38"/>
      <c r="G38"/>
    </row>
    <row r="39" spans="1:16" ht="22.5" customHeight="1">
      <c r="A39" s="1"/>
      <c r="B39" s="1"/>
      <c r="E39"/>
      <c r="F39"/>
      <c r="G39"/>
    </row>
    <row r="40" spans="1:16" ht="22.5" customHeight="1">
      <c r="A40" s="1"/>
      <c r="B40" s="1"/>
      <c r="E40"/>
      <c r="F40"/>
      <c r="G40"/>
      <c r="H40"/>
      <c r="I40"/>
      <c r="J40"/>
      <c r="K40"/>
      <c r="L40"/>
      <c r="M40"/>
      <c r="N40"/>
      <c r="O40"/>
      <c r="P40"/>
    </row>
    <row r="41" spans="1:16" ht="22.5" customHeight="1">
      <c r="A41" s="1"/>
      <c r="B41" s="1"/>
      <c r="E41"/>
      <c r="F41"/>
      <c r="G41"/>
      <c r="H41"/>
      <c r="I41"/>
      <c r="J41"/>
      <c r="K41"/>
      <c r="L41"/>
      <c r="M41"/>
      <c r="N41"/>
      <c r="O41"/>
      <c r="P41"/>
    </row>
    <row r="42" spans="1:16" ht="22.5" customHeight="1">
      <c r="A42" s="1"/>
      <c r="B42" s="1"/>
      <c r="E42"/>
      <c r="F42"/>
      <c r="G42"/>
      <c r="H42"/>
      <c r="I42"/>
      <c r="J42"/>
      <c r="K42"/>
      <c r="L42"/>
      <c r="M42"/>
      <c r="N42"/>
      <c r="O42"/>
      <c r="P42"/>
    </row>
    <row r="43" spans="1:16" ht="21.75" customHeight="1">
      <c r="A43" s="1"/>
      <c r="B43" s="1"/>
      <c r="E43"/>
      <c r="F43"/>
      <c r="G43"/>
      <c r="H43"/>
      <c r="I43"/>
      <c r="J43"/>
      <c r="K43"/>
      <c r="L43"/>
      <c r="M43"/>
      <c r="N43"/>
      <c r="O43"/>
      <c r="P43"/>
    </row>
    <row r="44" spans="1:16" ht="18" customHeight="1">
      <c r="A44" s="1"/>
      <c r="B44" s="1"/>
      <c r="E44"/>
      <c r="F44"/>
      <c r="G44"/>
      <c r="H44"/>
      <c r="I44"/>
      <c r="J44"/>
      <c r="K44"/>
      <c r="L44"/>
      <c r="M44"/>
      <c r="N44"/>
      <c r="O44"/>
      <c r="P44"/>
    </row>
    <row r="45" spans="1:16" ht="20.25" customHeight="1">
      <c r="A45" s="1"/>
      <c r="B45" s="1"/>
      <c r="E45"/>
      <c r="F45"/>
      <c r="G45"/>
      <c r="H45"/>
      <c r="I45"/>
      <c r="J45"/>
      <c r="K45"/>
      <c r="L45"/>
      <c r="M45"/>
      <c r="N45"/>
      <c r="O45"/>
      <c r="P45"/>
    </row>
    <row r="46" spans="1:16" ht="8.25" customHeight="1">
      <c r="A46" s="1"/>
      <c r="B46" s="1"/>
      <c r="E46"/>
      <c r="F46"/>
      <c r="G46"/>
      <c r="H46"/>
      <c r="I46"/>
      <c r="J46"/>
      <c r="K46"/>
      <c r="L46"/>
      <c r="M46"/>
      <c r="N46"/>
      <c r="O46"/>
      <c r="P46"/>
    </row>
    <row r="47" spans="1:16" ht="20.25" customHeight="1">
      <c r="A47" s="1"/>
      <c r="B47" s="1"/>
      <c r="E47"/>
      <c r="F47"/>
      <c r="G47"/>
      <c r="H47"/>
      <c r="I47"/>
      <c r="J47"/>
      <c r="K47"/>
      <c r="L47"/>
      <c r="M47"/>
      <c r="N47"/>
      <c r="O47"/>
      <c r="P47"/>
    </row>
    <row r="48" spans="1:16" ht="10.5" customHeight="1">
      <c r="A48" s="1"/>
      <c r="B48" s="1"/>
      <c r="E48"/>
      <c r="F48"/>
      <c r="G48"/>
      <c r="H48"/>
      <c r="I48"/>
      <c r="J48"/>
      <c r="K48"/>
      <c r="L48"/>
      <c r="M48"/>
      <c r="N48"/>
      <c r="O48"/>
      <c r="P48"/>
    </row>
    <row r="49" spans="1:16" ht="20.25" customHeight="1">
      <c r="A49" s="1"/>
      <c r="B49" s="1"/>
      <c r="E49"/>
      <c r="F49"/>
      <c r="G49"/>
      <c r="H49"/>
      <c r="I49"/>
      <c r="J49"/>
      <c r="K49"/>
      <c r="L49"/>
      <c r="M49"/>
      <c r="N49"/>
      <c r="O49"/>
      <c r="P49"/>
    </row>
    <row r="50" spans="1:16" ht="8.25" customHeight="1">
      <c r="A50" s="1"/>
      <c r="B50" s="1"/>
      <c r="E50"/>
      <c r="F50"/>
      <c r="G50"/>
      <c r="H50"/>
      <c r="I50"/>
      <c r="J50"/>
      <c r="K50"/>
      <c r="L50"/>
      <c r="M50"/>
      <c r="N50"/>
      <c r="O50"/>
      <c r="P50"/>
    </row>
    <row r="51" spans="1:16" ht="20.25" customHeight="1">
      <c r="A51" s="1"/>
      <c r="B51" s="1"/>
      <c r="E51"/>
      <c r="F51"/>
      <c r="G51"/>
      <c r="H51"/>
      <c r="I51"/>
      <c r="J51"/>
      <c r="K51"/>
      <c r="L51"/>
      <c r="M51"/>
      <c r="N51"/>
      <c r="O51"/>
      <c r="P51"/>
    </row>
    <row r="52" spans="1:16" ht="8.25" customHeight="1">
      <c r="A52" s="1"/>
      <c r="B52" s="1"/>
      <c r="E52"/>
      <c r="F52"/>
      <c r="G52"/>
      <c r="H52"/>
      <c r="I52"/>
      <c r="J52"/>
      <c r="K52"/>
      <c r="L52"/>
      <c r="M52"/>
      <c r="N52"/>
      <c r="O52"/>
      <c r="P52"/>
    </row>
    <row r="53" spans="1:16" ht="20.25" customHeight="1">
      <c r="A53" s="1"/>
      <c r="B53" s="1"/>
      <c r="E53"/>
      <c r="F53"/>
      <c r="G53"/>
      <c r="H53"/>
      <c r="I53"/>
      <c r="J53"/>
      <c r="K53"/>
      <c r="L53"/>
      <c r="M53"/>
      <c r="N53"/>
      <c r="O53"/>
      <c r="P53"/>
    </row>
    <row r="54" spans="1:16" ht="9" customHeight="1">
      <c r="A54" s="1"/>
      <c r="B54" s="1"/>
      <c r="E54"/>
      <c r="F54"/>
      <c r="G54"/>
      <c r="H54"/>
      <c r="I54"/>
      <c r="J54"/>
      <c r="K54"/>
      <c r="L54"/>
      <c r="M54"/>
      <c r="N54"/>
      <c r="O54"/>
      <c r="P54"/>
    </row>
    <row r="55" spans="1:16" ht="20.25" customHeight="1">
      <c r="A55" s="1"/>
      <c r="B55" s="1"/>
      <c r="E55"/>
      <c r="F55"/>
      <c r="G55"/>
      <c r="H55"/>
      <c r="I55"/>
      <c r="J55"/>
      <c r="K55"/>
      <c r="L55"/>
      <c r="M55"/>
      <c r="N55"/>
      <c r="O55"/>
      <c r="P55"/>
    </row>
    <row r="56" spans="1:16">
      <c r="A56" s="1"/>
      <c r="B56" s="1"/>
      <c r="E56"/>
      <c r="F56"/>
      <c r="G56"/>
      <c r="H56"/>
      <c r="I56"/>
      <c r="J56"/>
      <c r="K56"/>
      <c r="L56"/>
      <c r="M56"/>
      <c r="N56"/>
      <c r="O56"/>
      <c r="P56"/>
    </row>
    <row r="57" spans="1:16">
      <c r="A57" s="1"/>
      <c r="B57" s="1"/>
      <c r="E57"/>
      <c r="F57"/>
      <c r="G57"/>
      <c r="H57"/>
      <c r="I57"/>
      <c r="J57"/>
      <c r="K57"/>
      <c r="L57"/>
      <c r="M57"/>
      <c r="N57"/>
      <c r="O57"/>
      <c r="P57"/>
    </row>
    <row r="58" spans="1:16" ht="6.75" customHeight="1">
      <c r="A58" s="1"/>
      <c r="B58" s="1"/>
      <c r="E58"/>
      <c r="F58"/>
      <c r="G58"/>
      <c r="H58"/>
      <c r="I58"/>
      <c r="J58"/>
      <c r="K58"/>
      <c r="L58"/>
      <c r="M58"/>
      <c r="N58"/>
      <c r="O58"/>
      <c r="P58"/>
    </row>
    <row r="59" spans="1:16">
      <c r="A59" s="1"/>
      <c r="B59" s="1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s="1"/>
      <c r="B60" s="1"/>
      <c r="E60"/>
      <c r="F60"/>
      <c r="G60"/>
      <c r="H60"/>
      <c r="I60"/>
      <c r="J60"/>
      <c r="K60"/>
      <c r="L60"/>
      <c r="M60"/>
      <c r="N60"/>
      <c r="O60"/>
      <c r="P60"/>
    </row>
    <row r="61" spans="1:16">
      <c r="A61" s="1"/>
      <c r="B61" s="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s="1"/>
      <c r="B62" s="1"/>
      <c r="E62"/>
      <c r="F62"/>
      <c r="G62"/>
      <c r="H62"/>
      <c r="I62"/>
      <c r="J62"/>
      <c r="K62"/>
      <c r="L62"/>
      <c r="M62"/>
      <c r="N62"/>
      <c r="O62"/>
      <c r="P62"/>
    </row>
    <row r="63" spans="1:16">
      <c r="A63" s="1"/>
      <c r="B63" s="1"/>
      <c r="E63"/>
      <c r="F63"/>
      <c r="G63"/>
      <c r="H63"/>
      <c r="I63"/>
      <c r="J63"/>
      <c r="K63"/>
      <c r="L63"/>
      <c r="M63"/>
      <c r="N63"/>
      <c r="O63"/>
      <c r="P63"/>
    </row>
    <row r="64" spans="1:16">
      <c r="A64" s="1"/>
      <c r="B64" s="1"/>
      <c r="E64"/>
      <c r="F64"/>
      <c r="G64"/>
      <c r="H64"/>
      <c r="I64"/>
      <c r="J64"/>
      <c r="K64"/>
      <c r="L64"/>
      <c r="M64"/>
      <c r="N64"/>
      <c r="O64"/>
      <c r="P64"/>
    </row>
    <row r="65" spans="1:16">
      <c r="A65" s="1"/>
      <c r="B65" s="1"/>
      <c r="E65"/>
      <c r="F65"/>
      <c r="G65"/>
      <c r="H65"/>
      <c r="I65"/>
      <c r="J65"/>
      <c r="K65"/>
      <c r="L65"/>
      <c r="M65"/>
      <c r="N65"/>
      <c r="O65"/>
      <c r="P65"/>
    </row>
    <row r="66" spans="1:16">
      <c r="A66" s="1"/>
      <c r="B66" s="1"/>
      <c r="E66"/>
      <c r="F66"/>
      <c r="G66"/>
      <c r="H66"/>
    </row>
    <row r="67" spans="1:16">
      <c r="A67" s="1"/>
      <c r="B67" s="1"/>
      <c r="E67"/>
      <c r="F67"/>
      <c r="G67"/>
      <c r="H67"/>
    </row>
    <row r="68" spans="1:16">
      <c r="A68" s="1"/>
      <c r="B68" s="1"/>
      <c r="E68"/>
      <c r="F68"/>
      <c r="G68"/>
      <c r="H68"/>
    </row>
    <row r="69" spans="1:16">
      <c r="A69" s="1"/>
      <c r="B69" s="1"/>
      <c r="E69"/>
      <c r="F69"/>
      <c r="G69"/>
      <c r="H69"/>
    </row>
    <row r="70" spans="1:16">
      <c r="A70" s="1"/>
      <c r="B70" s="1"/>
      <c r="E70"/>
      <c r="F70"/>
      <c r="G70"/>
      <c r="H70"/>
    </row>
    <row r="71" spans="1:16">
      <c r="A71" s="1"/>
      <c r="B71" s="1"/>
      <c r="E71"/>
      <c r="F71"/>
      <c r="G71"/>
      <c r="H71"/>
    </row>
    <row r="72" spans="1:16">
      <c r="A72" s="1"/>
      <c r="B72" s="1"/>
    </row>
    <row r="73" spans="1:16">
      <c r="A73" s="1"/>
      <c r="B73" s="1"/>
    </row>
    <row r="74" spans="1:16">
      <c r="A74" s="1"/>
      <c r="B74" s="1"/>
    </row>
    <row r="75" spans="1:16">
      <c r="A75" s="1"/>
      <c r="B75" s="1"/>
    </row>
    <row r="76" spans="1:16">
      <c r="A76" s="1"/>
      <c r="B76" s="1"/>
    </row>
    <row r="77" spans="1:16">
      <c r="A77" s="1"/>
      <c r="B77" s="1"/>
    </row>
    <row r="78" spans="1:16">
      <c r="A78" s="1"/>
      <c r="B78" s="1"/>
    </row>
    <row r="79" spans="1:16">
      <c r="A79" s="1"/>
      <c r="B79" s="1"/>
    </row>
    <row r="80" spans="1:16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</sheetData>
  <mergeCells count="5">
    <mergeCell ref="A1:B5"/>
    <mergeCell ref="D3:H4"/>
    <mergeCell ref="D9:D10"/>
    <mergeCell ref="E9:E10"/>
    <mergeCell ref="F9:F10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D5FBC-7A62-46E1-A3BF-B764F3CEDFE8}">
  <dimension ref="A1:R254"/>
  <sheetViews>
    <sheetView showGridLines="0" zoomScale="85" zoomScaleNormal="85" workbookViewId="0">
      <selection activeCell="J8" sqref="J8:J16"/>
    </sheetView>
  </sheetViews>
  <sheetFormatPr defaultRowHeight="15"/>
  <cols>
    <col min="1" max="1" width="10.77734375" customWidth="1"/>
    <col min="2" max="2" width="10" customWidth="1"/>
    <col min="3" max="3" width="7.21875" style="19" customWidth="1"/>
    <col min="4" max="4" width="24.88671875" customWidth="1"/>
    <col min="5" max="5" width="6.33203125" style="17" customWidth="1"/>
    <col min="6" max="6" width="21.44140625" style="17" customWidth="1"/>
    <col min="7" max="7" width="7.33203125" style="17" customWidth="1"/>
    <col min="8" max="8" width="22" style="17" customWidth="1"/>
    <col min="9" max="9" width="5.5546875" style="17" customWidth="1"/>
    <col min="10" max="10" width="22.109375" style="17" customWidth="1"/>
    <col min="11" max="11" width="13.88671875" style="17" customWidth="1"/>
    <col min="12" max="12" width="12.88671875" style="17" customWidth="1"/>
    <col min="13" max="13" width="16.6640625" style="17" customWidth="1"/>
    <col min="14" max="14" width="16.109375" style="17" customWidth="1"/>
    <col min="15" max="16" width="9.6640625" style="17" customWidth="1"/>
    <col min="17" max="17" width="11" customWidth="1"/>
  </cols>
  <sheetData>
    <row r="1" spans="1:18" ht="25.5" customHeight="1">
      <c r="A1" s="27" t="s">
        <v>0</v>
      </c>
      <c r="B1" s="27"/>
      <c r="C1" s="18"/>
    </row>
    <row r="2" spans="1:18" ht="9" customHeight="1">
      <c r="A2" s="27"/>
      <c r="B2" s="27"/>
      <c r="C2" s="18"/>
      <c r="E2"/>
      <c r="F2"/>
      <c r="G2"/>
      <c r="H2"/>
      <c r="I2"/>
      <c r="J2"/>
      <c r="K2"/>
      <c r="L2"/>
    </row>
    <row r="3" spans="1:18" ht="19.5" customHeight="1">
      <c r="A3" s="27"/>
      <c r="B3" s="27"/>
      <c r="C3" s="18"/>
      <c r="D3" s="54" t="s">
        <v>22</v>
      </c>
      <c r="E3"/>
      <c r="F3"/>
      <c r="G3"/>
      <c r="H3"/>
      <c r="I3"/>
      <c r="J3"/>
      <c r="K3"/>
      <c r="L3"/>
    </row>
    <row r="4" spans="1:18" ht="19.5" customHeight="1">
      <c r="A4" s="27"/>
      <c r="B4" s="27"/>
      <c r="C4" s="18"/>
      <c r="D4" s="54"/>
      <c r="E4"/>
      <c r="F4"/>
      <c r="G4"/>
      <c r="H4"/>
      <c r="I4"/>
      <c r="J4"/>
      <c r="K4"/>
      <c r="L4"/>
    </row>
    <row r="5" spans="1:18" ht="13.5" customHeight="1">
      <c r="A5" s="27"/>
      <c r="B5" s="27"/>
      <c r="C5" s="18"/>
      <c r="E5"/>
      <c r="F5"/>
      <c r="G5"/>
      <c r="H5"/>
      <c r="I5"/>
      <c r="J5"/>
      <c r="K5"/>
      <c r="L5"/>
    </row>
    <row r="6" spans="1:18" ht="9.75" customHeight="1">
      <c r="A6" s="1"/>
      <c r="B6" s="1"/>
      <c r="E6"/>
      <c r="F6"/>
      <c r="G6"/>
      <c r="H6"/>
      <c r="I6"/>
      <c r="J6"/>
      <c r="K6"/>
      <c r="L6"/>
      <c r="M6"/>
      <c r="N6"/>
      <c r="O6"/>
      <c r="P6"/>
    </row>
    <row r="7" spans="1:18" ht="24" customHeight="1">
      <c r="A7" s="1"/>
      <c r="B7" s="1"/>
      <c r="D7" s="24" t="s">
        <v>23</v>
      </c>
      <c r="E7"/>
      <c r="F7" s="25" t="s">
        <v>29</v>
      </c>
      <c r="G7"/>
      <c r="H7" s="25" t="s">
        <v>48</v>
      </c>
      <c r="I7"/>
      <c r="J7" s="26" t="s">
        <v>56</v>
      </c>
      <c r="K7"/>
      <c r="L7"/>
      <c r="M7" s="22"/>
      <c r="N7" s="21"/>
      <c r="O7" s="21"/>
      <c r="P7" s="21"/>
      <c r="Q7" s="21"/>
      <c r="R7" s="21"/>
    </row>
    <row r="8" spans="1:18" ht="24" customHeight="1">
      <c r="A8" s="1"/>
      <c r="B8" s="1"/>
      <c r="D8" s="23" t="s">
        <v>24</v>
      </c>
      <c r="E8"/>
      <c r="F8" s="23" t="s">
        <v>30</v>
      </c>
      <c r="G8"/>
      <c r="H8" s="23" t="s">
        <v>49</v>
      </c>
      <c r="I8"/>
      <c r="J8" s="23" t="s">
        <v>57</v>
      </c>
      <c r="K8"/>
      <c r="L8"/>
      <c r="R8" s="20"/>
    </row>
    <row r="9" spans="1:18" ht="24" customHeight="1">
      <c r="A9" s="1"/>
      <c r="B9" s="1"/>
      <c r="D9" s="23" t="s">
        <v>25</v>
      </c>
      <c r="E9"/>
      <c r="F9" s="23" t="s">
        <v>31</v>
      </c>
      <c r="G9"/>
      <c r="H9" s="23" t="s">
        <v>50</v>
      </c>
      <c r="I9"/>
      <c r="J9" s="23" t="s">
        <v>58</v>
      </c>
      <c r="K9"/>
      <c r="L9"/>
      <c r="R9" s="20"/>
    </row>
    <row r="10" spans="1:18" ht="24" customHeight="1">
      <c r="A10" s="1"/>
      <c r="B10" s="1"/>
      <c r="D10" s="23" t="s">
        <v>26</v>
      </c>
      <c r="E10"/>
      <c r="F10" s="23" t="s">
        <v>32</v>
      </c>
      <c r="G10"/>
      <c r="H10" s="23" t="s">
        <v>51</v>
      </c>
      <c r="I10"/>
      <c r="J10" s="23" t="s">
        <v>59</v>
      </c>
      <c r="K10"/>
      <c r="L10"/>
      <c r="R10" s="20"/>
    </row>
    <row r="11" spans="1:18" ht="24" customHeight="1">
      <c r="A11" s="1"/>
      <c r="B11" s="1"/>
      <c r="D11" s="23" t="s">
        <v>27</v>
      </c>
      <c r="E11"/>
      <c r="F11" s="23" t="s">
        <v>33</v>
      </c>
      <c r="G11"/>
      <c r="H11" s="23" t="s">
        <v>52</v>
      </c>
      <c r="I11"/>
      <c r="J11" s="23" t="s">
        <v>60</v>
      </c>
      <c r="K11"/>
      <c r="L11"/>
      <c r="R11" s="20"/>
    </row>
    <row r="12" spans="1:18" ht="24" customHeight="1">
      <c r="A12" s="1"/>
      <c r="B12" s="1"/>
      <c r="D12" s="23" t="s">
        <v>28</v>
      </c>
      <c r="E12"/>
      <c r="F12" s="23" t="s">
        <v>34</v>
      </c>
      <c r="G12"/>
      <c r="H12" s="23" t="s">
        <v>53</v>
      </c>
      <c r="I12"/>
      <c r="J12" s="23" t="s">
        <v>61</v>
      </c>
      <c r="K12"/>
      <c r="L12"/>
    </row>
    <row r="13" spans="1:18" ht="24" customHeight="1">
      <c r="A13" s="1"/>
      <c r="B13" s="1"/>
      <c r="E13"/>
      <c r="F13" s="23" t="s">
        <v>35</v>
      </c>
      <c r="G13"/>
      <c r="H13" s="23" t="s">
        <v>54</v>
      </c>
      <c r="I13"/>
      <c r="J13" s="23" t="s">
        <v>62</v>
      </c>
      <c r="K13"/>
      <c r="L13"/>
      <c r="O13"/>
      <c r="P13"/>
    </row>
    <row r="14" spans="1:18" ht="24" customHeight="1">
      <c r="A14" s="1"/>
      <c r="B14" s="1"/>
      <c r="E14"/>
      <c r="F14" s="23" t="s">
        <v>36</v>
      </c>
      <c r="G14"/>
      <c r="H14" s="23" t="s">
        <v>55</v>
      </c>
      <c r="I14"/>
      <c r="J14" s="23" t="s">
        <v>63</v>
      </c>
      <c r="K14"/>
      <c r="L14"/>
      <c r="O14"/>
      <c r="P14"/>
    </row>
    <row r="15" spans="1:18" ht="24" customHeight="1">
      <c r="A15" s="1"/>
      <c r="B15" s="1"/>
      <c r="E15"/>
      <c r="F15" s="23" t="s">
        <v>37</v>
      </c>
      <c r="G15"/>
      <c r="H15"/>
      <c r="I15"/>
      <c r="J15" s="23" t="s">
        <v>64</v>
      </c>
      <c r="K15"/>
      <c r="L15"/>
      <c r="O15"/>
    </row>
    <row r="16" spans="1:18" ht="24" customHeight="1">
      <c r="A16" s="1"/>
      <c r="B16" s="1"/>
      <c r="E16"/>
      <c r="F16" s="23" t="s">
        <v>38</v>
      </c>
      <c r="G16"/>
      <c r="H16"/>
      <c r="I16"/>
      <c r="J16" s="23" t="s">
        <v>65</v>
      </c>
      <c r="K16"/>
      <c r="L16"/>
      <c r="O16"/>
      <c r="P16"/>
    </row>
    <row r="17" spans="1:16" ht="24" customHeight="1">
      <c r="A17" s="1"/>
      <c r="B17" s="1"/>
      <c r="E17"/>
      <c r="F17" s="23" t="s">
        <v>39</v>
      </c>
      <c r="G17"/>
      <c r="H17"/>
      <c r="I17"/>
      <c r="J17"/>
      <c r="K17"/>
      <c r="L17"/>
      <c r="O17"/>
      <c r="P17"/>
    </row>
    <row r="18" spans="1:16" ht="24" customHeight="1">
      <c r="A18" s="1"/>
      <c r="B18" s="1"/>
      <c r="E18"/>
      <c r="F18" s="23" t="s">
        <v>40</v>
      </c>
      <c r="G18"/>
      <c r="H18"/>
      <c r="I18"/>
      <c r="J18"/>
      <c r="K18"/>
      <c r="L18"/>
      <c r="O18"/>
      <c r="P18"/>
    </row>
    <row r="19" spans="1:16" ht="24" customHeight="1">
      <c r="A19" s="1"/>
      <c r="B19" s="1"/>
      <c r="E19"/>
      <c r="F19" s="23" t="s">
        <v>41</v>
      </c>
      <c r="G19"/>
      <c r="H19"/>
      <c r="I19"/>
      <c r="J19"/>
      <c r="K19"/>
      <c r="L19"/>
      <c r="P19"/>
    </row>
    <row r="20" spans="1:16" ht="24" customHeight="1">
      <c r="A20" s="1"/>
      <c r="B20" s="1"/>
      <c r="E20"/>
      <c r="F20" s="23" t="s">
        <v>42</v>
      </c>
      <c r="G20"/>
      <c r="H20"/>
      <c r="I20"/>
      <c r="J20"/>
      <c r="K20"/>
      <c r="L20"/>
      <c r="P20"/>
    </row>
    <row r="21" spans="1:16" ht="24" customHeight="1">
      <c r="A21" s="1"/>
      <c r="B21" s="1"/>
      <c r="E21"/>
      <c r="F21" s="23" t="s">
        <v>43</v>
      </c>
      <c r="G21"/>
      <c r="H21"/>
      <c r="I21"/>
      <c r="J21"/>
      <c r="K21"/>
      <c r="L21"/>
      <c r="P21"/>
    </row>
    <row r="22" spans="1:16" ht="24" customHeight="1">
      <c r="A22" s="1"/>
      <c r="B22" s="1"/>
      <c r="E22"/>
      <c r="F22" s="23" t="s">
        <v>44</v>
      </c>
      <c r="G22"/>
      <c r="H22"/>
      <c r="I22"/>
      <c r="J22"/>
      <c r="K22"/>
      <c r="L22"/>
      <c r="O22"/>
      <c r="P22"/>
    </row>
    <row r="23" spans="1:16" ht="24" customHeight="1">
      <c r="A23" s="1"/>
      <c r="B23" s="1"/>
      <c r="E23"/>
      <c r="F23" s="23" t="s">
        <v>45</v>
      </c>
      <c r="G23"/>
      <c r="H23"/>
      <c r="I23"/>
      <c r="J23"/>
      <c r="K23"/>
      <c r="L23"/>
      <c r="O23"/>
      <c r="P23"/>
    </row>
    <row r="24" spans="1:16" ht="24" customHeight="1">
      <c r="A24" s="1"/>
      <c r="B24" s="1"/>
      <c r="E24"/>
      <c r="F24" s="23" t="s">
        <v>46</v>
      </c>
      <c r="G24"/>
      <c r="H24"/>
      <c r="I24"/>
      <c r="J24"/>
      <c r="K24"/>
      <c r="L24"/>
      <c r="O24"/>
      <c r="P24"/>
    </row>
    <row r="25" spans="1:16" ht="24" customHeight="1">
      <c r="A25" s="1"/>
      <c r="B25" s="1"/>
      <c r="E25"/>
      <c r="F25" s="23" t="s">
        <v>47</v>
      </c>
      <c r="G25"/>
      <c r="H25"/>
      <c r="I25"/>
      <c r="J25"/>
      <c r="K25"/>
      <c r="L25"/>
    </row>
    <row r="26" spans="1:16" ht="24" customHeight="1">
      <c r="A26" s="1"/>
      <c r="B26" s="1"/>
      <c r="E26"/>
      <c r="F26"/>
      <c r="G26"/>
      <c r="H26"/>
      <c r="I26"/>
      <c r="J26"/>
      <c r="K26"/>
      <c r="L26"/>
    </row>
    <row r="27" spans="1:16" ht="24" customHeight="1">
      <c r="A27" s="1"/>
      <c r="B27" s="1"/>
      <c r="E27"/>
      <c r="F27"/>
      <c r="G27"/>
      <c r="H27"/>
      <c r="I27"/>
      <c r="J27"/>
      <c r="K27"/>
      <c r="L27"/>
    </row>
    <row r="28" spans="1:16" ht="24" customHeight="1">
      <c r="A28" s="1"/>
      <c r="B28" s="1"/>
      <c r="E28"/>
      <c r="F28"/>
      <c r="G28"/>
      <c r="H28"/>
      <c r="I28"/>
      <c r="J28"/>
      <c r="K28"/>
      <c r="L28"/>
    </row>
    <row r="29" spans="1:16" ht="24" customHeight="1">
      <c r="A29" s="1"/>
      <c r="B29" s="1"/>
      <c r="E29"/>
      <c r="F29"/>
      <c r="G29"/>
      <c r="H29"/>
      <c r="I29"/>
      <c r="J29"/>
      <c r="K29"/>
      <c r="L29"/>
    </row>
    <row r="30" spans="1:16" ht="24" customHeight="1">
      <c r="A30" s="1"/>
      <c r="B30" s="1"/>
      <c r="E30"/>
      <c r="F30"/>
      <c r="G30"/>
      <c r="H30"/>
      <c r="I30"/>
      <c r="J30"/>
      <c r="K30"/>
      <c r="L30"/>
    </row>
    <row r="31" spans="1:16" ht="22.5" customHeight="1">
      <c r="A31" s="1"/>
      <c r="B31" s="1"/>
      <c r="E31"/>
      <c r="F31"/>
      <c r="G31"/>
      <c r="H31"/>
      <c r="I31"/>
      <c r="J31"/>
      <c r="K31"/>
      <c r="L31"/>
    </row>
    <row r="32" spans="1:16" ht="22.5" customHeight="1">
      <c r="A32" s="1"/>
      <c r="B32" s="1"/>
      <c r="E32"/>
      <c r="F32"/>
      <c r="G32"/>
    </row>
    <row r="33" spans="1:16" ht="22.5" customHeight="1">
      <c r="A33" s="1"/>
      <c r="B33" s="1"/>
      <c r="E33"/>
      <c r="F33"/>
      <c r="G33"/>
    </row>
    <row r="34" spans="1:16" ht="22.5" customHeight="1">
      <c r="A34" s="1"/>
      <c r="B34" s="1"/>
      <c r="E34"/>
      <c r="F34"/>
      <c r="G34"/>
    </row>
    <row r="35" spans="1:16" ht="22.5" customHeight="1">
      <c r="A35" s="1"/>
      <c r="B35" s="1"/>
      <c r="E35"/>
      <c r="F35"/>
      <c r="G35"/>
    </row>
    <row r="36" spans="1:16" ht="22.5" customHeight="1">
      <c r="A36" s="1"/>
      <c r="B36" s="1"/>
      <c r="E36"/>
      <c r="F36"/>
      <c r="G36"/>
    </row>
    <row r="37" spans="1:16" ht="22.5" customHeight="1">
      <c r="A37" s="1"/>
      <c r="B37" s="1"/>
      <c r="E37"/>
      <c r="F37"/>
      <c r="G37"/>
    </row>
    <row r="38" spans="1:16" ht="22.5" customHeight="1">
      <c r="A38" s="1"/>
      <c r="B38" s="1"/>
      <c r="E38"/>
      <c r="F38"/>
      <c r="G38"/>
    </row>
    <row r="39" spans="1:16" ht="22.5" customHeight="1">
      <c r="A39" s="1"/>
      <c r="B39" s="1"/>
      <c r="E39"/>
      <c r="F39"/>
      <c r="G39"/>
    </row>
    <row r="40" spans="1:16" ht="22.5" customHeight="1">
      <c r="A40" s="1"/>
      <c r="B40" s="1"/>
      <c r="E40"/>
      <c r="F40"/>
      <c r="G40"/>
      <c r="H40"/>
      <c r="I40"/>
      <c r="J40"/>
      <c r="K40"/>
      <c r="L40"/>
      <c r="M40"/>
      <c r="N40"/>
      <c r="O40"/>
      <c r="P40"/>
    </row>
    <row r="41" spans="1:16" ht="22.5" customHeight="1">
      <c r="A41" s="1"/>
      <c r="B41" s="1"/>
      <c r="E41"/>
      <c r="F41"/>
      <c r="G41"/>
      <c r="H41"/>
      <c r="I41"/>
      <c r="J41"/>
      <c r="K41"/>
      <c r="L41"/>
      <c r="M41"/>
      <c r="N41"/>
      <c r="O41"/>
      <c r="P41"/>
    </row>
    <row r="42" spans="1:16" ht="22.5" customHeight="1">
      <c r="A42" s="1"/>
      <c r="B42" s="1"/>
      <c r="E42"/>
      <c r="F42"/>
      <c r="G42"/>
      <c r="H42"/>
      <c r="I42"/>
      <c r="J42"/>
      <c r="K42"/>
      <c r="L42"/>
      <c r="M42"/>
      <c r="N42"/>
      <c r="O42"/>
      <c r="P42"/>
    </row>
    <row r="43" spans="1:16" ht="21.75" customHeight="1">
      <c r="A43" s="1"/>
      <c r="B43" s="1"/>
      <c r="E43"/>
      <c r="F43"/>
      <c r="G43"/>
      <c r="H43"/>
      <c r="I43"/>
      <c r="J43"/>
      <c r="K43"/>
      <c r="L43"/>
      <c r="M43"/>
      <c r="N43"/>
      <c r="O43"/>
      <c r="P43"/>
    </row>
    <row r="44" spans="1:16" ht="18" customHeight="1">
      <c r="A44" s="1"/>
      <c r="B44" s="1"/>
      <c r="E44"/>
      <c r="F44"/>
      <c r="G44"/>
      <c r="H44"/>
      <c r="I44"/>
      <c r="J44"/>
      <c r="K44"/>
      <c r="L44"/>
      <c r="M44"/>
      <c r="N44"/>
      <c r="O44"/>
      <c r="P44"/>
    </row>
    <row r="45" spans="1:16" ht="20.25" customHeight="1">
      <c r="A45" s="1"/>
      <c r="B45" s="1"/>
      <c r="E45"/>
      <c r="F45"/>
      <c r="G45"/>
      <c r="H45"/>
      <c r="I45"/>
      <c r="J45"/>
      <c r="K45"/>
      <c r="L45"/>
      <c r="M45"/>
      <c r="N45"/>
      <c r="O45"/>
      <c r="P45"/>
    </row>
    <row r="46" spans="1:16" ht="8.25" customHeight="1">
      <c r="A46" s="1"/>
      <c r="B46" s="1"/>
      <c r="E46"/>
      <c r="F46"/>
      <c r="G46"/>
      <c r="H46"/>
      <c r="I46"/>
      <c r="J46"/>
      <c r="K46"/>
      <c r="L46"/>
      <c r="M46"/>
      <c r="N46"/>
      <c r="O46"/>
      <c r="P46"/>
    </row>
    <row r="47" spans="1:16" ht="20.25" customHeight="1">
      <c r="A47" s="1"/>
      <c r="B47" s="1"/>
      <c r="E47"/>
      <c r="F47"/>
      <c r="G47"/>
      <c r="H47"/>
      <c r="I47"/>
      <c r="J47"/>
      <c r="K47"/>
      <c r="L47"/>
      <c r="M47"/>
      <c r="N47"/>
      <c r="O47"/>
      <c r="P47"/>
    </row>
    <row r="48" spans="1:16" ht="10.5" customHeight="1">
      <c r="A48" s="1"/>
      <c r="B48" s="1"/>
      <c r="E48"/>
      <c r="F48"/>
      <c r="G48"/>
      <c r="H48"/>
      <c r="I48"/>
      <c r="J48"/>
      <c r="K48"/>
      <c r="L48"/>
      <c r="M48"/>
      <c r="N48"/>
      <c r="O48"/>
      <c r="P48"/>
    </row>
    <row r="49" spans="1:16" ht="20.25" customHeight="1">
      <c r="A49" s="1"/>
      <c r="B49" s="1"/>
      <c r="E49"/>
      <c r="F49"/>
      <c r="G49"/>
      <c r="H49"/>
      <c r="I49"/>
      <c r="J49"/>
      <c r="K49"/>
      <c r="L49"/>
      <c r="M49"/>
      <c r="N49"/>
      <c r="O49"/>
      <c r="P49"/>
    </row>
    <row r="50" spans="1:16" ht="8.25" customHeight="1">
      <c r="A50" s="1"/>
      <c r="B50" s="1"/>
      <c r="E50"/>
      <c r="F50"/>
      <c r="G50"/>
      <c r="H50"/>
      <c r="I50"/>
      <c r="J50"/>
      <c r="K50"/>
      <c r="L50"/>
      <c r="M50"/>
      <c r="N50"/>
      <c r="O50"/>
      <c r="P50"/>
    </row>
    <row r="51" spans="1:16" ht="20.25" customHeight="1">
      <c r="A51" s="1"/>
      <c r="B51" s="1"/>
      <c r="E51"/>
      <c r="F51"/>
      <c r="G51"/>
      <c r="H51"/>
      <c r="I51"/>
      <c r="J51"/>
      <c r="K51"/>
      <c r="L51"/>
      <c r="M51"/>
      <c r="N51"/>
      <c r="O51"/>
      <c r="P51"/>
    </row>
    <row r="52" spans="1:16" ht="8.25" customHeight="1">
      <c r="A52" s="1"/>
      <c r="B52" s="1"/>
      <c r="E52"/>
      <c r="F52"/>
      <c r="G52"/>
      <c r="H52"/>
      <c r="I52"/>
      <c r="J52"/>
      <c r="K52"/>
      <c r="L52"/>
      <c r="M52"/>
      <c r="N52"/>
      <c r="O52"/>
      <c r="P52"/>
    </row>
    <row r="53" spans="1:16" ht="20.25" customHeight="1">
      <c r="A53" s="1"/>
      <c r="B53" s="1"/>
      <c r="E53"/>
      <c r="F53"/>
      <c r="G53"/>
      <c r="H53"/>
      <c r="I53"/>
      <c r="J53"/>
      <c r="K53"/>
      <c r="L53"/>
      <c r="M53"/>
      <c r="N53"/>
      <c r="O53"/>
      <c r="P53"/>
    </row>
    <row r="54" spans="1:16" ht="9" customHeight="1">
      <c r="A54" s="1"/>
      <c r="B54" s="1"/>
      <c r="E54"/>
      <c r="F54"/>
      <c r="G54"/>
      <c r="H54"/>
      <c r="I54"/>
      <c r="J54"/>
      <c r="K54"/>
      <c r="L54"/>
      <c r="M54"/>
      <c r="N54"/>
      <c r="O54"/>
      <c r="P54"/>
    </row>
    <row r="55" spans="1:16" ht="20.25" customHeight="1">
      <c r="A55" s="1"/>
      <c r="B55" s="1"/>
      <c r="E55"/>
      <c r="F55"/>
      <c r="G55"/>
      <c r="H55"/>
      <c r="I55"/>
      <c r="J55"/>
      <c r="K55"/>
      <c r="L55"/>
      <c r="M55"/>
      <c r="N55"/>
      <c r="O55"/>
      <c r="P55"/>
    </row>
    <row r="56" spans="1:16">
      <c r="A56" s="1"/>
      <c r="B56" s="1"/>
      <c r="E56"/>
      <c r="F56"/>
      <c r="G56"/>
      <c r="H56"/>
      <c r="I56"/>
      <c r="J56"/>
      <c r="K56"/>
      <c r="L56"/>
      <c r="M56"/>
      <c r="N56"/>
      <c r="O56"/>
      <c r="P56"/>
    </row>
    <row r="57" spans="1:16">
      <c r="A57" s="1"/>
      <c r="B57" s="1"/>
      <c r="E57"/>
      <c r="F57"/>
      <c r="G57"/>
      <c r="H57"/>
      <c r="I57"/>
      <c r="J57"/>
      <c r="K57"/>
      <c r="L57"/>
      <c r="M57"/>
      <c r="N57"/>
      <c r="O57"/>
      <c r="P57"/>
    </row>
    <row r="58" spans="1:16" ht="6.75" customHeight="1">
      <c r="A58" s="1"/>
      <c r="B58" s="1"/>
      <c r="E58"/>
      <c r="F58"/>
      <c r="G58"/>
      <c r="H58"/>
      <c r="I58"/>
      <c r="J58"/>
      <c r="K58"/>
      <c r="L58"/>
      <c r="M58"/>
      <c r="N58"/>
      <c r="O58"/>
      <c r="P58"/>
    </row>
    <row r="59" spans="1:16">
      <c r="A59" s="1"/>
      <c r="B59" s="1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s="1"/>
      <c r="B60" s="1"/>
      <c r="E60"/>
      <c r="F60"/>
      <c r="G60"/>
      <c r="H60"/>
      <c r="I60"/>
      <c r="J60"/>
      <c r="K60"/>
      <c r="L60"/>
      <c r="M60"/>
      <c r="N60"/>
      <c r="O60"/>
      <c r="P60"/>
    </row>
    <row r="61" spans="1:16">
      <c r="A61" s="1"/>
      <c r="B61" s="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s="1"/>
      <c r="B62" s="1"/>
      <c r="E62"/>
      <c r="F62"/>
      <c r="G62"/>
      <c r="H62"/>
      <c r="I62"/>
      <c r="J62"/>
      <c r="K62"/>
      <c r="L62"/>
      <c r="M62"/>
      <c r="N62"/>
      <c r="O62"/>
      <c r="P62"/>
    </row>
    <row r="63" spans="1:16">
      <c r="A63" s="1"/>
      <c r="B63" s="1"/>
      <c r="E63"/>
      <c r="F63"/>
      <c r="G63"/>
      <c r="H63"/>
      <c r="I63"/>
      <c r="J63"/>
      <c r="K63"/>
      <c r="L63"/>
      <c r="M63"/>
      <c r="N63"/>
      <c r="O63"/>
      <c r="P63"/>
    </row>
    <row r="64" spans="1:16">
      <c r="A64" s="1"/>
      <c r="B64" s="1"/>
      <c r="E64"/>
      <c r="F64"/>
      <c r="G64"/>
      <c r="H64"/>
      <c r="I64"/>
      <c r="J64"/>
      <c r="K64"/>
      <c r="L64"/>
      <c r="M64"/>
      <c r="N64"/>
      <c r="O64"/>
      <c r="P64"/>
    </row>
    <row r="65" spans="1:16">
      <c r="A65" s="1"/>
      <c r="B65" s="1"/>
      <c r="E65"/>
      <c r="F65"/>
      <c r="G65"/>
      <c r="H65"/>
      <c r="I65"/>
      <c r="J65"/>
      <c r="K65"/>
      <c r="L65"/>
      <c r="M65"/>
      <c r="N65"/>
      <c r="O65"/>
      <c r="P65"/>
    </row>
    <row r="66" spans="1:16">
      <c r="A66" s="1"/>
      <c r="B66" s="1"/>
      <c r="E66"/>
      <c r="F66"/>
      <c r="G66"/>
      <c r="H66"/>
    </row>
    <row r="67" spans="1:16">
      <c r="A67" s="1"/>
      <c r="B67" s="1"/>
      <c r="E67"/>
      <c r="F67"/>
      <c r="G67"/>
      <c r="H67"/>
    </row>
    <row r="68" spans="1:16">
      <c r="A68" s="1"/>
      <c r="B68" s="1"/>
      <c r="E68"/>
      <c r="F68"/>
      <c r="G68"/>
      <c r="H68"/>
    </row>
    <row r="69" spans="1:16">
      <c r="A69" s="1"/>
      <c r="B69" s="1"/>
      <c r="E69"/>
      <c r="F69"/>
      <c r="G69"/>
      <c r="H69"/>
    </row>
    <row r="70" spans="1:16">
      <c r="A70" s="1"/>
      <c r="B70" s="1"/>
      <c r="E70"/>
      <c r="F70"/>
      <c r="G70"/>
      <c r="H70"/>
    </row>
    <row r="71" spans="1:16">
      <c r="A71" s="1"/>
      <c r="B71" s="1"/>
      <c r="E71"/>
      <c r="F71"/>
      <c r="G71"/>
      <c r="H71"/>
    </row>
    <row r="72" spans="1:16">
      <c r="A72" s="1"/>
      <c r="B72" s="1"/>
    </row>
    <row r="73" spans="1:16">
      <c r="A73" s="1"/>
      <c r="B73" s="1"/>
    </row>
    <row r="74" spans="1:16">
      <c r="A74" s="1"/>
      <c r="B74" s="1"/>
    </row>
    <row r="75" spans="1:16">
      <c r="A75" s="1"/>
      <c r="B75" s="1"/>
    </row>
    <row r="76" spans="1:16">
      <c r="A76" s="1"/>
      <c r="B76" s="1"/>
    </row>
    <row r="77" spans="1:16">
      <c r="A77" s="1"/>
      <c r="B77" s="1"/>
    </row>
    <row r="78" spans="1:16">
      <c r="A78" s="1"/>
      <c r="B78" s="1"/>
    </row>
    <row r="79" spans="1:16">
      <c r="A79" s="1"/>
      <c r="B79" s="1"/>
    </row>
    <row r="80" spans="1:16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</sheetData>
  <mergeCells count="2">
    <mergeCell ref="A1:B5"/>
    <mergeCell ref="D3:D4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0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2020-10-26T23:15:12Z</dcterms:modified>
</cp:coreProperties>
</file>