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8_{3C2EA6B6-E0F1-438A-AFC5-67548DA9E683}" xr6:coauthVersionLast="47" xr6:coauthVersionMax="47" xr10:uidLastSave="{00000000-0000-0000-0000-000000000000}"/>
  <bookViews>
    <workbookView xWindow="-120" yWindow="-120" windowWidth="20730" windowHeight="11160" xr2:uid="{C8A8AB7E-3D50-4953-A7C9-6DA5FB784B65}"/>
  </bookViews>
  <sheets>
    <sheet name="0" sheetId="1" r:id="rId1"/>
    <sheet name="1" sheetId="9" r:id="rId2"/>
    <sheet name="2" sheetId="10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" i="9" l="1"/>
  <c r="P7" i="10"/>
  <c r="O7" i="10"/>
  <c r="N7" i="10"/>
  <c r="M7" i="10"/>
  <c r="L7" i="10"/>
  <c r="K7" i="10"/>
  <c r="J7" i="10"/>
  <c r="I7" i="10"/>
  <c r="H7" i="10"/>
  <c r="G7" i="10"/>
  <c r="F7" i="10"/>
  <c r="E7" i="10"/>
  <c r="Y7" i="9"/>
  <c r="Y8" i="9"/>
  <c r="Y9" i="9"/>
  <c r="Y10" i="9"/>
  <c r="Y11" i="9"/>
  <c r="Y12" i="9"/>
  <c r="Y13" i="9"/>
  <c r="Y14" i="9"/>
  <c r="Y15" i="9"/>
  <c r="Y16" i="9"/>
  <c r="Y17" i="9"/>
  <c r="Y18" i="9"/>
  <c r="Y19" i="9"/>
  <c r="Y20" i="9"/>
  <c r="Y21" i="9"/>
  <c r="Y6" i="9"/>
  <c r="R7" i="9"/>
  <c r="U7" i="9" s="1"/>
  <c r="R8" i="9"/>
  <c r="U8" i="9" s="1"/>
  <c r="R9" i="9"/>
  <c r="U9" i="9" s="1"/>
  <c r="R10" i="9"/>
  <c r="U10" i="9" s="1"/>
  <c r="R11" i="9"/>
  <c r="U11" i="9" s="1"/>
  <c r="R12" i="9"/>
  <c r="U12" i="9" s="1"/>
  <c r="R13" i="9"/>
  <c r="U13" i="9" s="1"/>
  <c r="R14" i="9"/>
  <c r="U14" i="9" s="1"/>
  <c r="R15" i="9"/>
  <c r="U15" i="9" s="1"/>
  <c r="R16" i="9"/>
  <c r="U16" i="9" s="1"/>
  <c r="R17" i="9"/>
  <c r="U17" i="9" s="1"/>
  <c r="R18" i="9"/>
  <c r="U18" i="9" s="1"/>
  <c r="R19" i="9"/>
  <c r="U19" i="9" s="1"/>
  <c r="R20" i="9"/>
  <c r="U20" i="9" s="1"/>
  <c r="R21" i="9"/>
  <c r="U21" i="9" s="1"/>
  <c r="R22" i="9"/>
  <c r="U22" i="9" s="1"/>
  <c r="R23" i="9"/>
  <c r="U23" i="9" s="1"/>
  <c r="R24" i="9"/>
  <c r="U24" i="9" s="1"/>
  <c r="R25" i="9"/>
  <c r="U25" i="9" s="1"/>
  <c r="R26" i="9"/>
  <c r="U26" i="9" s="1"/>
  <c r="R27" i="9"/>
  <c r="U27" i="9" s="1"/>
  <c r="R28" i="9"/>
  <c r="U28" i="9" s="1"/>
  <c r="R29" i="9"/>
  <c r="U29" i="9" s="1"/>
  <c r="R30" i="9"/>
  <c r="U30" i="9" s="1"/>
  <c r="R31" i="9"/>
  <c r="U31" i="9" s="1"/>
  <c r="R32" i="9"/>
  <c r="U32" i="9" s="1"/>
  <c r="R33" i="9"/>
  <c r="U33" i="9" s="1"/>
  <c r="R34" i="9"/>
  <c r="U34" i="9" s="1"/>
  <c r="R35" i="9"/>
  <c r="U35" i="9" s="1"/>
  <c r="R36" i="9"/>
  <c r="U36" i="9" s="1"/>
  <c r="R37" i="9"/>
  <c r="U37" i="9" s="1"/>
  <c r="R38" i="9"/>
  <c r="U38" i="9" s="1"/>
  <c r="R39" i="9"/>
  <c r="U39" i="9" s="1"/>
  <c r="R40" i="9"/>
  <c r="U40" i="9" s="1"/>
  <c r="R41" i="9"/>
  <c r="U41" i="9" s="1"/>
  <c r="R42" i="9"/>
  <c r="U42" i="9" s="1"/>
  <c r="R43" i="9"/>
  <c r="U43" i="9" s="1"/>
  <c r="R44" i="9"/>
  <c r="U44" i="9" s="1"/>
  <c r="R45" i="9"/>
  <c r="U45" i="9" s="1"/>
  <c r="R46" i="9"/>
  <c r="U46" i="9" s="1"/>
  <c r="R47" i="9"/>
  <c r="U47" i="9" s="1"/>
  <c r="R48" i="9"/>
  <c r="U48" i="9" s="1"/>
  <c r="R49" i="9"/>
  <c r="U49" i="9" s="1"/>
  <c r="R50" i="9"/>
  <c r="U50" i="9" s="1"/>
  <c r="R51" i="9"/>
  <c r="U51" i="9" s="1"/>
  <c r="R52" i="9"/>
  <c r="U52" i="9" s="1"/>
  <c r="R53" i="9"/>
  <c r="U53" i="9" s="1"/>
  <c r="R54" i="9"/>
  <c r="U54" i="9" s="1"/>
  <c r="R55" i="9"/>
  <c r="U55" i="9" s="1"/>
  <c r="R56" i="9"/>
  <c r="U56" i="9" s="1"/>
  <c r="R57" i="9"/>
  <c r="U57" i="9" s="1"/>
  <c r="R58" i="9"/>
  <c r="U58" i="9" s="1"/>
  <c r="R59" i="9"/>
  <c r="U59" i="9" s="1"/>
  <c r="R60" i="9"/>
  <c r="U60" i="9" s="1"/>
  <c r="R6" i="9"/>
  <c r="U6" i="9" s="1"/>
  <c r="Q7" i="9"/>
  <c r="Z7" i="9" s="1"/>
  <c r="Q8" i="9"/>
  <c r="Q9" i="9"/>
  <c r="Q10" i="9"/>
  <c r="Z10" i="9" s="1"/>
  <c r="Q11" i="9"/>
  <c r="Z11" i="9" s="1"/>
  <c r="Q12" i="9"/>
  <c r="Q13" i="9"/>
  <c r="Q14" i="9"/>
  <c r="Z14" i="9" s="1"/>
  <c r="Q15" i="9"/>
  <c r="Z15" i="9" s="1"/>
  <c r="Q16" i="9"/>
  <c r="Q17" i="9"/>
  <c r="Q18" i="9"/>
  <c r="Q19" i="9"/>
  <c r="Z19" i="9" s="1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V60" i="9" l="1"/>
  <c r="V48" i="9"/>
  <c r="V36" i="9"/>
  <c r="V32" i="9"/>
  <c r="V28" i="9"/>
  <c r="V24" i="9"/>
  <c r="Z20" i="9"/>
  <c r="AB20" i="9" s="1"/>
  <c r="Z16" i="9"/>
  <c r="AB16" i="9" s="1"/>
  <c r="Z12" i="9"/>
  <c r="AB12" i="9" s="1"/>
  <c r="Z8" i="9"/>
  <c r="AB8" i="9" s="1"/>
  <c r="V56" i="9"/>
  <c r="V40" i="9"/>
  <c r="V52" i="9"/>
  <c r="V44" i="9"/>
  <c r="V50" i="9"/>
  <c r="V38" i="9"/>
  <c r="V26" i="9"/>
  <c r="AB14" i="9"/>
  <c r="V57" i="9"/>
  <c r="V53" i="9"/>
  <c r="V49" i="9"/>
  <c r="V45" i="9"/>
  <c r="V41" i="9"/>
  <c r="V37" i="9"/>
  <c r="V33" i="9"/>
  <c r="V29" i="9"/>
  <c r="V25" i="9"/>
  <c r="V58" i="9"/>
  <c r="V54" i="9"/>
  <c r="V46" i="9"/>
  <c r="V42" i="9"/>
  <c r="V34" i="9"/>
  <c r="V30" i="9"/>
  <c r="V22" i="9"/>
  <c r="Z18" i="9"/>
  <c r="AB18" i="9" s="1"/>
  <c r="AB10" i="9"/>
  <c r="V59" i="9"/>
  <c r="V55" i="9"/>
  <c r="V51" i="9"/>
  <c r="V47" i="9"/>
  <c r="V43" i="9"/>
  <c r="V39" i="9"/>
  <c r="V35" i="9"/>
  <c r="V31" i="9"/>
  <c r="V27" i="9"/>
  <c r="V23" i="9"/>
  <c r="AB19" i="9"/>
  <c r="AB15" i="9"/>
  <c r="AB11" i="9"/>
  <c r="AB7" i="9"/>
  <c r="Z21" i="9"/>
  <c r="AB21" i="9" s="1"/>
  <c r="Z17" i="9"/>
  <c r="AB17" i="9" s="1"/>
  <c r="Z13" i="9"/>
  <c r="AB13" i="9" s="1"/>
  <c r="Z9" i="9"/>
  <c r="AB9" i="9" s="1"/>
  <c r="V6" i="9"/>
  <c r="Q7" i="10"/>
  <c r="AA16" i="9"/>
  <c r="AA12" i="9"/>
  <c r="AA8" i="9"/>
  <c r="AA19" i="9"/>
  <c r="AA15" i="9"/>
  <c r="AA18" i="9"/>
  <c r="AA14" i="9"/>
  <c r="AA10" i="9"/>
  <c r="AA11" i="9"/>
  <c r="AA21" i="9"/>
  <c r="AA17" i="9"/>
  <c r="AA13" i="9"/>
  <c r="AA9" i="9"/>
  <c r="AA7" i="9"/>
  <c r="V18" i="9"/>
  <c r="V14" i="9"/>
  <c r="V10" i="9"/>
  <c r="Z6" i="9"/>
  <c r="AB6" i="9" s="1"/>
  <c r="V21" i="9"/>
  <c r="V17" i="9"/>
  <c r="V13" i="9"/>
  <c r="V9" i="9"/>
  <c r="V20" i="9"/>
  <c r="V16" i="9"/>
  <c r="V12" i="9"/>
  <c r="V8" i="9"/>
  <c r="V19" i="9"/>
  <c r="V15" i="9"/>
  <c r="V11" i="9"/>
  <c r="V7" i="9"/>
  <c r="AA20" i="9" l="1"/>
  <c r="AA6" i="9"/>
</calcChain>
</file>

<file path=xl/sharedStrings.xml><?xml version="1.0" encoding="utf-8"?>
<sst xmlns="http://schemas.openxmlformats.org/spreadsheetml/2006/main" count="58" uniqueCount="40">
  <si>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</si>
  <si>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</si>
  <si>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</si>
  <si>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</si>
  <si>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</si>
  <si>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</si>
  <si>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</si>
  <si>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</si>
  <si>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</si>
  <si>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</si>
  <si>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</si>
  <si>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Dimensinonamento Estoques</t>
  </si>
  <si>
    <t>Código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</si>
  <si>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</si>
  <si>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</si>
  <si>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</si>
  <si>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</si>
  <si>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</si>
  <si>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</si>
  <si>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</si>
  <si>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</si>
  <si>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</si>
  <si>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</si>
  <si>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</si>
  <si>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</si>
  <si>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Med</t>
  </si>
  <si>
    <t>s</t>
  </si>
  <si>
    <t>FS</t>
  </si>
  <si>
    <t>TA</t>
  </si>
  <si>
    <t>Est Seg</t>
  </si>
  <si>
    <t>Pto de Pedido</t>
  </si>
  <si>
    <t>Custo Unit</t>
  </si>
  <si>
    <t>Custo Pedido</t>
  </si>
  <si>
    <t>Custo Est.</t>
  </si>
  <si>
    <t>Lote Econ.</t>
  </si>
  <si>
    <t>Est Médio</t>
  </si>
  <si>
    <t>Est. Máx.</t>
  </si>
  <si>
    <t>Consumo</t>
  </si>
  <si>
    <t>Parâmetro de Planejamento</t>
  </si>
  <si>
    <t>Juros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</si>
</sst>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0.000"/>
  </numFmts>
  <fonts count="14" x14ac:knownFonts="1">
    <font>
      <sz val="12"/>
      <color theme="1"/>
      <name val="Bahnschrift"/>
      <family val="2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8"/>
      <color rgb="FF02AA2A"/>
      <name val="Bahnschrift"/>
      <family val="2"/>
    </font>
    <font>
      <sz val="8"/>
      <name val="Bahnschrift"/>
      <family val="2"/>
    </font>
    <font>
      <sz val="14"/>
      <color theme="0"/>
      <name val="Bahnschrift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8020"/>
        <bgColor indexed="64"/>
      </patternFill>
    </fill>
    <fill>
      <patternFill patternType="solid">
        <fgColor rgb="FF02AA2A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5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1" applyFont="1"/>
    <xf numFmtId="0" fontId="7" fillId="0" borderId="0" xfId="0" applyFont="1" applyBorder="1" applyAlignment="1">
      <alignment vertical="center" wrapText="1"/>
    </xf>
    <xf numFmtId="0" fontId="10" fillId="0" borderId="0" xfId="0" applyFont="1"/>
    <xf numFmtId="0" fontId="1" fillId="4" borderId="0" xfId="0" applyFont="1" applyFill="1" applyAlignment="1">
      <alignment horizontal="center" vertical="center"/>
    </xf>
    <xf numFmtId="0" fontId="0" fillId="4" borderId="0" xfId="0" applyFill="1"/>
    <xf numFmtId="0" fontId="1" fillId="5" borderId="12" xfId="0" applyFont="1" applyFill="1" applyBorder="1" applyAlignment="1">
      <alignment vertical="center"/>
    </xf>
    <xf numFmtId="0" fontId="1" fillId="5" borderId="12" xfId="0" applyFont="1" applyFill="1" applyBorder="1" applyAlignment="1">
      <alignment horizontal="center" vertical="center"/>
    </xf>
    <xf numFmtId="0" fontId="0" fillId="6" borderId="12" xfId="0" applyFill="1" applyBorder="1"/>
    <xf numFmtId="0" fontId="0" fillId="0" borderId="12" xfId="0" applyBorder="1"/>
    <xf numFmtId="0" fontId="1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3" fillId="6" borderId="12" xfId="0" applyFont="1" applyFill="1" applyBorder="1" applyAlignment="1">
      <alignment horizontal="center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028020"/>
      <color rgb="FF02AA2A"/>
      <color rgb="FF0E7139"/>
      <color rgb="FF165332"/>
      <color rgb="FF10713D"/>
      <color rgb="FF72A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2225" cap="rnd">
              <a:solidFill>
                <a:schemeClr val="accent6"/>
              </a:solidFill>
            </a:ln>
            <a:effectLst>
              <a:glow rad="139700">
                <a:schemeClr val="accent6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'2'!$E$6:$Q$6</c:f>
              <c:strCache>
                <c:ptCount val="13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  <c:pt idx="9">
                  <c:v>Out</c:v>
                </c:pt>
                <c:pt idx="10">
                  <c:v>Nov</c:v>
                </c:pt>
                <c:pt idx="11">
                  <c:v>Dez</c:v>
                </c:pt>
                <c:pt idx="12">
                  <c:v>Med</c:v>
                </c:pt>
              </c:strCache>
            </c:strRef>
          </c:cat>
          <c:val>
            <c:numRef>
              <c:f>'2'!$E$7:$Q$7</c:f>
              <c:numCache>
                <c:formatCode>General</c:formatCode>
                <c:ptCount val="13"/>
                <c:pt idx="0">
                  <c:v>925</c:v>
                </c:pt>
                <c:pt idx="1">
                  <c:v>661</c:v>
                </c:pt>
                <c:pt idx="2">
                  <c:v>844</c:v>
                </c:pt>
                <c:pt idx="3">
                  <c:v>998</c:v>
                </c:pt>
                <c:pt idx="4">
                  <c:v>1257</c:v>
                </c:pt>
                <c:pt idx="5">
                  <c:v>718</c:v>
                </c:pt>
                <c:pt idx="6">
                  <c:v>565</c:v>
                </c:pt>
                <c:pt idx="7">
                  <c:v>1287</c:v>
                </c:pt>
                <c:pt idx="8">
                  <c:v>705</c:v>
                </c:pt>
                <c:pt idx="9">
                  <c:v>619</c:v>
                </c:pt>
                <c:pt idx="10">
                  <c:v>783</c:v>
                </c:pt>
                <c:pt idx="11">
                  <c:v>886</c:v>
                </c:pt>
                <c:pt idx="12">
                  <c:v>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E8-4ECF-9E2E-9FAAF846C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320800"/>
        <c:axId val="441321456"/>
      </c:lineChart>
      <c:catAx>
        <c:axId val="441320800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baseline="0">
                <a:ln w="0"/>
                <a:solidFill>
                  <a:schemeClr val="accent6">
                    <a:lumMod val="60000"/>
                    <a:lumOff val="4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1321456"/>
        <c:crosses val="autoZero"/>
        <c:auto val="1"/>
        <c:lblAlgn val="ctr"/>
        <c:lblOffset val="100"/>
        <c:noMultiLvlLbl val="0"/>
      </c:catAx>
      <c:valAx>
        <c:axId val="441321456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baseline="0">
                <a:ln w="0"/>
                <a:solidFill>
                  <a:schemeClr val="accent6">
                    <a:lumMod val="60000"/>
                    <a:lumOff val="40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defRPr>
            </a:pPr>
            <a:endParaRPr lang="pt-BR"/>
          </a:p>
        </c:txPr>
        <c:crossAx val="441320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 b="0" cap="none" spc="0">
          <a:ln w="0"/>
          <a:solidFill>
            <a:schemeClr val="accent6">
              <a:lumMod val="60000"/>
              <a:lumOff val="40000"/>
            </a:schemeClr>
          </a:solidFill>
          <a:effectLst>
            <a:outerShdw blurRad="38100" dist="19050" dir="2700000" algn="tl" rotWithShape="0">
              <a:schemeClr val="dk1">
                <a:alpha val="40000"/>
              </a:schemeClr>
            </a:outerShdw>
          </a:effectLst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6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acola.pagseguro.uol.com.br/dc0ddd68-3c40-42a3-b58b-321df070aa1e" TargetMode="External"/><Relationship Id="rId7" Type="http://schemas.openxmlformats.org/officeDocument/2006/relationships/hyperlink" Target="#'2'!A1"/><Relationship Id="rId2" Type="http://schemas.openxmlformats.org/officeDocument/2006/relationships/hyperlink" Target="https://sacola.pagseguro.uol.com.br/ef190ae6-2ab2-42fe-a8b1-5a93e6fbb8d4" TargetMode="External"/><Relationship Id="rId1" Type="http://schemas.openxmlformats.org/officeDocument/2006/relationships/image" Target="../media/image1.png"/><Relationship Id="rId6" Type="http://schemas.openxmlformats.org/officeDocument/2006/relationships/hyperlink" Target="#'1'!A1"/><Relationship Id="rId5" Type="http://schemas.openxmlformats.org/officeDocument/2006/relationships/hyperlink" Target="#'0'!A1"/><Relationship Id="rId4" Type="http://schemas.openxmlformats.org/officeDocument/2006/relationships/hyperlink" Target="https://sacola.pagseguro.uol.com.br/f20cdfeb-91b7-42c7-aa97-f4546acaf7be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4" Type="http://schemas.openxmlformats.org/officeDocument/2006/relationships/hyperlink" Target="#'2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hyperlink" Target="#'2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006034-1A5D-4C0F-A68F-FE20CB5CF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7E07BE3-A921-466B-BE22-44FF6DDC589D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2A9B3-2227-4622-B909-74A7A1783BA3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AD4FDC5-4204-4CE5-A6EF-FFD0D9CD7BCD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  <xdr:twoCellAnchor>
    <xdr:from>
      <xdr:col>0</xdr:col>
      <xdr:colOff>0</xdr:colOff>
      <xdr:row>5</xdr:row>
      <xdr:rowOff>28576</xdr:rowOff>
    </xdr:from>
    <xdr:to>
      <xdr:col>2</xdr:col>
      <xdr:colOff>28575</xdr:colOff>
      <xdr:row>14</xdr:row>
      <xdr:rowOff>71437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1A09A6BE-CEC7-4471-91DD-B11F20926EDF}"/>
            </a:ext>
          </a:extLst>
        </xdr:cNvPr>
        <xdr:cNvGrpSpPr/>
      </xdr:nvGrpSpPr>
      <xdr:grpSpPr>
        <a:xfrm>
          <a:off x="0" y="1350170"/>
          <a:ext cx="1814513" cy="1852611"/>
          <a:chOff x="0" y="1350170"/>
          <a:chExt cx="1814513" cy="1852611"/>
        </a:xfrm>
      </xdr:grpSpPr>
      <xdr:sp macro="" textlink="">
        <xdr:nvSpPr>
          <xdr:cNvPr id="3" name="Retângulo 2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CC958F60-A40E-4B6A-9A41-921B122D2F08}"/>
              </a:ext>
            </a:extLst>
          </xdr:cNvPr>
          <xdr:cNvSpPr/>
        </xdr:nvSpPr>
        <xdr:spPr>
          <a:xfrm>
            <a:off x="0" y="1350170"/>
            <a:ext cx="1814513" cy="58102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tx1"/>
                </a:solidFill>
              </a:rPr>
              <a:t>Pagina</a:t>
            </a:r>
            <a:r>
              <a:rPr lang="pt-BR" sz="1600" baseline="0">
                <a:solidFill>
                  <a:schemeClr val="tx1"/>
                </a:solidFill>
              </a:rPr>
              <a:t> Inicial</a:t>
            </a:r>
            <a:endParaRPr lang="pt-BR" sz="1600">
              <a:solidFill>
                <a:schemeClr val="tx1"/>
              </a:solidFill>
            </a:endParaRPr>
          </a:p>
        </xdr:txBody>
      </xdr:sp>
      <xdr:sp macro="" textlink="">
        <xdr:nvSpPr>
          <xdr:cNvPr id="4" name="Retângulo 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9D6D9BA-3279-43ED-AB3A-F7EB2119C76E}"/>
              </a:ext>
            </a:extLst>
          </xdr:cNvPr>
          <xdr:cNvSpPr/>
        </xdr:nvSpPr>
        <xdr:spPr>
          <a:xfrm>
            <a:off x="0" y="1988345"/>
            <a:ext cx="1814513" cy="48577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Estoques</a:t>
            </a:r>
          </a:p>
        </xdr:txBody>
      </xdr:sp>
      <xdr:sp macro="" textlink="">
        <xdr:nvSpPr>
          <xdr:cNvPr id="12" name="Retângulo 11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3CE00A84-66C4-4642-AAA9-1EDFBD78E314}"/>
              </a:ext>
            </a:extLst>
          </xdr:cNvPr>
          <xdr:cNvSpPr/>
        </xdr:nvSpPr>
        <xdr:spPr>
          <a:xfrm>
            <a:off x="0" y="2533651"/>
            <a:ext cx="1814513" cy="66913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Análise de</a:t>
            </a:r>
            <a:r>
              <a:rPr lang="pt-BR" sz="1600" baseline="0">
                <a:solidFill>
                  <a:schemeClr val="bg1"/>
                </a:solidFill>
              </a:rPr>
              <a:t> Consumo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200901</xdr:colOff>
      <xdr:row>0</xdr:row>
      <xdr:rowOff>21431</xdr:rowOff>
    </xdr:from>
    <xdr:to>
      <xdr:col>19</xdr:col>
      <xdr:colOff>137529</xdr:colOff>
      <xdr:row>2</xdr:row>
      <xdr:rowOff>34739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AF37AB-E490-451F-925C-4D53F1756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4776" y="21431"/>
          <a:ext cx="2398160" cy="45145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54428</xdr:rowOff>
    </xdr:from>
    <xdr:to>
      <xdr:col>2</xdr:col>
      <xdr:colOff>31977</xdr:colOff>
      <xdr:row>13</xdr:row>
      <xdr:rowOff>56467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8014B7E-DF87-4075-A785-60D9C3E05B61}"/>
            </a:ext>
          </a:extLst>
        </xdr:cNvPr>
        <xdr:cNvGrpSpPr/>
      </xdr:nvGrpSpPr>
      <xdr:grpSpPr>
        <a:xfrm>
          <a:off x="0" y="1306285"/>
          <a:ext cx="1814513" cy="1852611"/>
          <a:chOff x="0" y="1211035"/>
          <a:chExt cx="1814513" cy="1852611"/>
        </a:xfrm>
      </xdr:grpSpPr>
      <xdr:sp macro="" textlink="">
        <xdr:nvSpPr>
          <xdr:cNvPr id="12" name="Retângulo 1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0398179-9786-4D98-9F44-C8CE43D176F2}"/>
              </a:ext>
            </a:extLst>
          </xdr:cNvPr>
          <xdr:cNvSpPr/>
        </xdr:nvSpPr>
        <xdr:spPr>
          <a:xfrm>
            <a:off x="0" y="1211035"/>
            <a:ext cx="1814513" cy="5810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Pagina</a:t>
            </a:r>
            <a:r>
              <a:rPr lang="pt-BR" sz="1600" baseline="0">
                <a:solidFill>
                  <a:schemeClr val="bg1"/>
                </a:solidFill>
              </a:rPr>
              <a:t> Inicial</a:t>
            </a:r>
            <a:endParaRPr lang="pt-BR" sz="1600">
              <a:solidFill>
                <a:schemeClr val="bg1"/>
              </a:solidFill>
            </a:endParaRPr>
          </a:p>
        </xdr:txBody>
      </xdr:sp>
      <xdr:sp macro="" textlink="">
        <xdr:nvSpPr>
          <xdr:cNvPr id="13" name="Retângulo 1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5240ADC-BD3B-4659-9B54-F9AA028E629E}"/>
              </a:ext>
            </a:extLst>
          </xdr:cNvPr>
          <xdr:cNvSpPr/>
        </xdr:nvSpPr>
        <xdr:spPr>
          <a:xfrm>
            <a:off x="0" y="1849210"/>
            <a:ext cx="1814513" cy="485774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ysClr val="windowText" lastClr="000000"/>
                </a:solidFill>
              </a:rPr>
              <a:t>Estoques</a:t>
            </a:r>
          </a:p>
        </xdr:txBody>
      </xdr:sp>
      <xdr:sp macro="" textlink="">
        <xdr:nvSpPr>
          <xdr:cNvPr id="14" name="Retângulo 13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63C1C121-10E0-4D59-9309-F4EC084873C0}"/>
              </a:ext>
            </a:extLst>
          </xdr:cNvPr>
          <xdr:cNvSpPr/>
        </xdr:nvSpPr>
        <xdr:spPr>
          <a:xfrm>
            <a:off x="0" y="2394516"/>
            <a:ext cx="1814513" cy="66913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>
                <a:solidFill>
                  <a:schemeClr val="bg1"/>
                </a:solidFill>
              </a:rPr>
              <a:t>Análise de</a:t>
            </a:r>
            <a:r>
              <a:rPr lang="pt-BR" sz="1600" baseline="0">
                <a:solidFill>
                  <a:schemeClr val="bg1"/>
                </a:solidFill>
              </a:rPr>
              <a:t> Consumo</a:t>
            </a:r>
            <a:endParaRPr lang="pt-BR" sz="1600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10401</xdr:colOff>
      <xdr:row>0</xdr:row>
      <xdr:rowOff>164306</xdr:rowOff>
    </xdr:from>
    <xdr:to>
      <xdr:col>10</xdr:col>
      <xdr:colOff>566154</xdr:colOff>
      <xdr:row>3</xdr:row>
      <xdr:rowOff>123639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DDDAB67-627E-4435-BDD5-24EEBBC56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3401" y="164306"/>
          <a:ext cx="2394985" cy="49908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54428</xdr:rowOff>
    </xdr:from>
    <xdr:to>
      <xdr:col>2</xdr:col>
      <xdr:colOff>31977</xdr:colOff>
      <xdr:row>8</xdr:row>
      <xdr:rowOff>168192</xdr:rowOff>
    </xdr:to>
    <xdr:sp macro="" textlink="">
      <xdr:nvSpPr>
        <xdr:cNvPr id="4" name="Retâ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90A337-0FEC-4FF5-A0A3-6E586A61E528}"/>
            </a:ext>
          </a:extLst>
        </xdr:cNvPr>
        <xdr:cNvSpPr/>
      </xdr:nvSpPr>
      <xdr:spPr>
        <a:xfrm>
          <a:off x="0" y="1308553"/>
          <a:ext cx="1809977" cy="55826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</a:t>
          </a:r>
          <a:r>
            <a:rPr lang="pt-BR" sz="1600" baseline="0">
              <a:solidFill>
                <a:schemeClr val="bg1"/>
              </a:solidFill>
            </a:rPr>
            <a:t> Inicial</a:t>
          </a:r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0</xdr:colOff>
      <xdr:row>9</xdr:row>
      <xdr:rowOff>854</xdr:rowOff>
    </xdr:from>
    <xdr:to>
      <xdr:col>2</xdr:col>
      <xdr:colOff>31977</xdr:colOff>
      <xdr:row>11</xdr:row>
      <xdr:rowOff>23099</xdr:rowOff>
    </xdr:to>
    <xdr:sp macro="" textlink="">
      <xdr:nvSpPr>
        <xdr:cNvPr id="5" name="Retâ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1452FD-2F3D-455C-A33A-3260F682980E}"/>
            </a:ext>
          </a:extLst>
        </xdr:cNvPr>
        <xdr:cNvSpPr/>
      </xdr:nvSpPr>
      <xdr:spPr>
        <a:xfrm>
          <a:off x="0" y="1921729"/>
          <a:ext cx="1809977" cy="46674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Estoques</a:t>
          </a:r>
        </a:p>
      </xdr:txBody>
    </xdr:sp>
    <xdr:clientData/>
  </xdr:twoCellAnchor>
  <xdr:twoCellAnchor>
    <xdr:from>
      <xdr:col>0</xdr:col>
      <xdr:colOff>0</xdr:colOff>
      <xdr:row>11</xdr:row>
      <xdr:rowOff>80299</xdr:rowOff>
    </xdr:from>
    <xdr:to>
      <xdr:col>2</xdr:col>
      <xdr:colOff>31977</xdr:colOff>
      <xdr:row>14</xdr:row>
      <xdr:rowOff>56467</xdr:rowOff>
    </xdr:to>
    <xdr:sp macro="" textlink="">
      <xdr:nvSpPr>
        <xdr:cNvPr id="6" name="Retângulo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32EF24B-497E-4533-91C0-8D61C688E59A}"/>
            </a:ext>
          </a:extLst>
        </xdr:cNvPr>
        <xdr:cNvSpPr/>
      </xdr:nvSpPr>
      <xdr:spPr>
        <a:xfrm>
          <a:off x="0" y="2445674"/>
          <a:ext cx="1809977" cy="642918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ysClr val="windowText" lastClr="000000"/>
              </a:solidFill>
            </a:rPr>
            <a:t>Análise de</a:t>
          </a:r>
          <a:r>
            <a:rPr lang="pt-BR" sz="1600" baseline="0">
              <a:solidFill>
                <a:sysClr val="windowText" lastClr="000000"/>
              </a:solidFill>
            </a:rPr>
            <a:t> Consumo</a:t>
          </a:r>
          <a:endParaRPr lang="pt-BR" sz="16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387801</xdr:colOff>
      <xdr:row>8</xdr:row>
      <xdr:rowOff>77560</xdr:rowOff>
    </xdr:from>
    <xdr:to>
      <xdr:col>17</xdr:col>
      <xdr:colOff>40822</xdr:colOff>
      <xdr:row>21</xdr:row>
      <xdr:rowOff>217715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890899F-74EC-4610-8900-AD75CA21D5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1" t="s">
        <v>0</v>
      </c>
      <c r="B1" s="31"/>
    </row>
    <row r="2" spans="1:16" ht="19.5" customHeight="1" x14ac:dyDescent="0.2">
      <c r="A2" s="31"/>
      <c r="B2" s="31"/>
    </row>
    <row r="3" spans="1:16" ht="24.75" customHeight="1" x14ac:dyDescent="0.2">
      <c r="A3" s="31"/>
      <c r="B3" s="31"/>
    </row>
    <row r="4" spans="1:16" ht="19.5" customHeight="1" x14ac:dyDescent="0.2">
      <c r="A4" s="31"/>
      <c r="B4" s="31"/>
      <c r="D4" s="49" t="s">
        <v>11</v>
      </c>
      <c r="E4" s="49"/>
      <c r="F4" s="49"/>
      <c r="G4" s="49"/>
      <c r="H4" s="49"/>
      <c r="I4" s="49"/>
      <c r="J4" s="49"/>
    </row>
    <row r="5" spans="1:16" ht="15" customHeight="1" x14ac:dyDescent="0.2">
      <c r="A5" s="1"/>
      <c r="B5" s="1"/>
      <c r="D5" s="49"/>
      <c r="E5" s="49"/>
      <c r="F5" s="49"/>
      <c r="G5" s="49"/>
      <c r="H5" s="49"/>
      <c r="I5" s="49"/>
      <c r="J5" s="49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5" t="s">
        <v>1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16"/>
      <c r="P7" s="16"/>
    </row>
    <row r="8" spans="1:16" x14ac:dyDescent="0.2">
      <c r="A8" s="1"/>
      <c r="B8" s="1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 ht="15" customHeight="1" x14ac:dyDescent="0.2">
      <c r="A9" s="1"/>
      <c r="B9" s="1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37" t="s">
        <v>8</v>
      </c>
      <c r="E11" s="38"/>
      <c r="F11" s="38"/>
      <c r="G11" s="39"/>
      <c r="I11" s="46" t="s">
        <v>3</v>
      </c>
      <c r="K11" s="37" t="s">
        <v>10</v>
      </c>
      <c r="L11" s="38"/>
      <c r="M11" s="38"/>
      <c r="N11" s="39"/>
    </row>
    <row r="12" spans="1:16" x14ac:dyDescent="0.2">
      <c r="A12" s="1"/>
      <c r="B12" s="1"/>
      <c r="D12" s="40"/>
      <c r="E12" s="41"/>
      <c r="F12" s="41"/>
      <c r="G12" s="42"/>
      <c r="I12" s="47"/>
      <c r="K12" s="40"/>
      <c r="L12" s="41"/>
      <c r="M12" s="41"/>
      <c r="N12" s="42"/>
    </row>
    <row r="13" spans="1:16" x14ac:dyDescent="0.2">
      <c r="A13" s="1"/>
      <c r="B13" s="1"/>
      <c r="D13" s="40"/>
      <c r="E13" s="41"/>
      <c r="F13" s="41"/>
      <c r="G13" s="42"/>
      <c r="I13" s="47"/>
      <c r="K13" s="40"/>
      <c r="L13" s="41"/>
      <c r="M13" s="41"/>
      <c r="N13" s="42"/>
    </row>
    <row r="14" spans="1:16" ht="15" customHeight="1" x14ac:dyDescent="0.2">
      <c r="A14" s="1"/>
      <c r="B14" s="1"/>
      <c r="D14" s="43"/>
      <c r="E14" s="44"/>
      <c r="F14" s="44"/>
      <c r="G14" s="45"/>
      <c r="I14" s="48"/>
      <c r="K14" s="43"/>
      <c r="L14" s="44"/>
      <c r="M14" s="44"/>
      <c r="N14" s="45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37" t="s">
        <v>9</v>
      </c>
      <c r="E16" s="38"/>
      <c r="F16" s="38"/>
      <c r="G16" s="39"/>
      <c r="I16" s="46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0"/>
      <c r="E17" s="41"/>
      <c r="F17" s="41"/>
      <c r="G17" s="42"/>
      <c r="I17" s="47"/>
    </row>
    <row r="18" spans="1:14" x14ac:dyDescent="0.2">
      <c r="A18" s="1"/>
      <c r="B18" s="1"/>
      <c r="D18" s="40"/>
      <c r="E18" s="41"/>
      <c r="F18" s="41"/>
      <c r="G18" s="42"/>
      <c r="I18" s="47"/>
      <c r="K18" s="15" t="s">
        <v>7</v>
      </c>
      <c r="L18" s="2"/>
      <c r="M18" s="36" t="s">
        <v>6</v>
      </c>
      <c r="N18" s="36"/>
    </row>
    <row r="19" spans="1:14" x14ac:dyDescent="0.2">
      <c r="A19" s="1"/>
      <c r="B19" s="1"/>
      <c r="D19" s="43"/>
      <c r="E19" s="44"/>
      <c r="F19" s="44"/>
      <c r="G19" s="45"/>
      <c r="I19" s="48"/>
      <c r="M19" s="36"/>
      <c r="N19" s="36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2" t="s">
        <v>2</v>
      </c>
      <c r="E23" s="33"/>
      <c r="F23" s="33"/>
      <c r="G23" s="33"/>
      <c r="H23" s="33"/>
      <c r="I23" s="33"/>
      <c r="J23" s="33"/>
      <c r="K23" s="33"/>
      <c r="L23" s="33"/>
      <c r="M23" s="33"/>
      <c r="N23" s="34"/>
    </row>
    <row r="24" spans="1:14" x14ac:dyDescent="0.2">
      <c r="A24" s="1"/>
      <c r="B24" s="1"/>
      <c r="D24" s="32"/>
      <c r="E24" s="33"/>
      <c r="F24" s="33"/>
      <c r="G24" s="33"/>
      <c r="H24" s="33"/>
      <c r="I24" s="33"/>
      <c r="J24" s="33"/>
      <c r="K24" s="33"/>
      <c r="L24" s="33"/>
      <c r="M24" s="33"/>
      <c r="N24" s="34"/>
    </row>
    <row r="25" spans="1:14" x14ac:dyDescent="0.2">
      <c r="A25" s="1"/>
      <c r="B25" s="1"/>
      <c r="D25" s="32"/>
      <c r="E25" s="33"/>
      <c r="F25" s="33"/>
      <c r="G25" s="33"/>
      <c r="H25" s="33"/>
      <c r="I25" s="33"/>
      <c r="J25" s="33"/>
      <c r="K25" s="33"/>
      <c r="L25" s="33"/>
      <c r="M25" s="33"/>
      <c r="N25" s="34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23:N25"/>
    <mergeCell ref="D7:N9"/>
    <mergeCell ref="M18:N19"/>
    <mergeCell ref="D11:G14"/>
    <mergeCell ref="D16:G19"/>
    <mergeCell ref="I11:I14"/>
    <mergeCell ref="I16:I19"/>
    <mergeCell ref="K11:N14"/>
    <mergeCell ref="D4:J5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AB253"/>
  <sheetViews>
    <sheetView showGridLines="0" showRowColHeaders="0" zoomScale="70" zoomScaleNormal="70" workbookViewId="0">
      <selection sqref="A1:B5"/>
    </sheetView>
  </sheetViews>
  <sheetFormatPr defaultRowHeight="15" x14ac:dyDescent="0.2"/>
  <cols>
    <col min="1" max="1" width="10.77734375" customWidth="1"/>
    <col min="2" max="2" width="10" customWidth="1"/>
    <col min="3" max="3" width="4.88671875" style="19" customWidth="1"/>
    <col min="4" max="4" width="10.6640625" customWidth="1"/>
    <col min="5" max="5" width="5.33203125" customWidth="1"/>
    <col min="6" max="16" width="5.33203125" style="17" customWidth="1"/>
    <col min="17" max="17" width="8" style="17" customWidth="1"/>
    <col min="18" max="18" width="8.88671875" customWidth="1"/>
    <col min="19" max="20" width="6.44140625" customWidth="1"/>
    <col min="22" max="22" width="12.6640625" customWidth="1"/>
    <col min="23" max="23" width="10.21875" customWidth="1"/>
    <col min="24" max="24" width="13" bestFit="1" customWidth="1"/>
    <col min="25" max="25" width="10.21875" bestFit="1" customWidth="1"/>
    <col min="26" max="28" width="13.44140625" bestFit="1" customWidth="1"/>
  </cols>
  <sheetData>
    <row r="1" spans="1:28" ht="25.5" customHeight="1" x14ac:dyDescent="0.2">
      <c r="A1" s="31" t="s">
        <v>0</v>
      </c>
      <c r="B1" s="31"/>
      <c r="C1" s="18"/>
      <c r="X1" s="27" t="s">
        <v>39</v>
      </c>
      <c r="Y1" s="28">
        <v>0.15</v>
      </c>
    </row>
    <row r="2" spans="1:28" ht="9" customHeight="1" x14ac:dyDescent="0.2">
      <c r="A2" s="31"/>
      <c r="B2" s="31"/>
      <c r="C2" s="18"/>
    </row>
    <row r="3" spans="1:28" ht="19.5" customHeight="1" x14ac:dyDescent="0.2">
      <c r="A3" s="31"/>
      <c r="B3" s="31"/>
      <c r="C3" s="18"/>
    </row>
    <row r="4" spans="1:28" ht="19.5" customHeight="1" x14ac:dyDescent="0.2">
      <c r="A4" s="31"/>
      <c r="B4" s="31"/>
      <c r="C4" s="18"/>
      <c r="D4" s="22"/>
      <c r="E4" s="50" t="s">
        <v>37</v>
      </c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 t="s">
        <v>38</v>
      </c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8" ht="25.5" customHeight="1" x14ac:dyDescent="0.2">
      <c r="A5" s="31"/>
      <c r="B5" s="31"/>
      <c r="C5" s="18"/>
      <c r="D5" s="20" t="s">
        <v>12</v>
      </c>
      <c r="E5" s="21" t="s">
        <v>13</v>
      </c>
      <c r="F5" s="21" t="s">
        <v>14</v>
      </c>
      <c r="G5" s="21" t="s">
        <v>15</v>
      </c>
      <c r="H5" s="21" t="s">
        <v>16</v>
      </c>
      <c r="I5" s="21" t="s">
        <v>17</v>
      </c>
      <c r="J5" s="21" t="s">
        <v>18</v>
      </c>
      <c r="K5" s="21" t="s">
        <v>19</v>
      </c>
      <c r="L5" s="21" t="s">
        <v>20</v>
      </c>
      <c r="M5" s="21" t="s">
        <v>21</v>
      </c>
      <c r="N5" s="21" t="s">
        <v>22</v>
      </c>
      <c r="O5" s="21" t="s">
        <v>23</v>
      </c>
      <c r="P5" s="21" t="s">
        <v>24</v>
      </c>
      <c r="Q5" s="21" t="s">
        <v>25</v>
      </c>
      <c r="R5" s="21" t="s">
        <v>26</v>
      </c>
      <c r="S5" s="21" t="s">
        <v>27</v>
      </c>
      <c r="T5" s="21" t="s">
        <v>28</v>
      </c>
      <c r="U5" s="21" t="s">
        <v>29</v>
      </c>
      <c r="V5" s="21" t="s">
        <v>30</v>
      </c>
      <c r="W5" s="21" t="s">
        <v>31</v>
      </c>
      <c r="X5" s="21" t="s">
        <v>32</v>
      </c>
      <c r="Y5" s="21" t="s">
        <v>33</v>
      </c>
      <c r="Z5" s="21" t="s">
        <v>34</v>
      </c>
      <c r="AA5" s="21" t="s">
        <v>35</v>
      </c>
      <c r="AB5" s="20" t="s">
        <v>36</v>
      </c>
    </row>
    <row r="6" spans="1:28" ht="18" customHeight="1" x14ac:dyDescent="0.2">
      <c r="A6" s="1"/>
      <c r="B6" s="1"/>
      <c r="D6" s="23">
        <v>1</v>
      </c>
      <c r="E6" s="24">
        <v>878</v>
      </c>
      <c r="F6" s="24">
        <v>1231</v>
      </c>
      <c r="G6" s="24">
        <v>1170</v>
      </c>
      <c r="H6" s="24">
        <v>1222</v>
      </c>
      <c r="I6" s="24">
        <v>951</v>
      </c>
      <c r="J6" s="24">
        <v>635</v>
      </c>
      <c r="K6" s="24">
        <v>763</v>
      </c>
      <c r="L6" s="24">
        <v>833</v>
      </c>
      <c r="M6" s="24">
        <v>1240</v>
      </c>
      <c r="N6" s="24">
        <v>1118</v>
      </c>
      <c r="O6" s="24">
        <v>1138</v>
      </c>
      <c r="P6" s="24">
        <v>802</v>
      </c>
      <c r="Q6" s="24">
        <f>IFERROR(AVERAGE(E6:P6),"")</f>
        <v>998.41666666666663</v>
      </c>
      <c r="R6" s="25">
        <f>IFERROR(STDEV(E6:L6),"")</f>
        <v>224.73853856044744</v>
      </c>
      <c r="S6" s="25">
        <v>60</v>
      </c>
      <c r="T6" s="25">
        <v>1</v>
      </c>
      <c r="U6" s="25">
        <f>IFERROR(SQRT(T6)*S6*R6,"")</f>
        <v>13484.312313626846</v>
      </c>
      <c r="V6" s="26">
        <f>IFERROR(Q6*T6+U6,"")</f>
        <v>14482.728980293512</v>
      </c>
      <c r="W6" s="25">
        <v>13.5</v>
      </c>
      <c r="X6" s="30">
        <v>15</v>
      </c>
      <c r="Y6" s="29">
        <f>IFERROR(W6*$Y$1/0.8,"")</f>
        <v>2.5312499999999996</v>
      </c>
      <c r="Z6" s="30">
        <f>IFERROR(SQRT((2*X6*Q6*53)/Y6),"")</f>
        <v>791.93028749184339</v>
      </c>
      <c r="AA6" s="30">
        <f>IFERROR(U6+Z6/2,"")</f>
        <v>13880.277457372767</v>
      </c>
      <c r="AB6" s="30">
        <f>Z6+U6</f>
        <v>14276.242601118689</v>
      </c>
    </row>
    <row r="7" spans="1:28" ht="18" customHeight="1" x14ac:dyDescent="0.2">
      <c r="A7" s="1"/>
      <c r="B7" s="1"/>
      <c r="D7" s="23">
        <v>2</v>
      </c>
      <c r="E7" s="24">
        <v>1281</v>
      </c>
      <c r="F7" s="24">
        <v>889</v>
      </c>
      <c r="G7" s="24">
        <v>790</v>
      </c>
      <c r="H7" s="24">
        <v>763</v>
      </c>
      <c r="I7" s="24">
        <v>1203</v>
      </c>
      <c r="J7" s="24">
        <v>796</v>
      </c>
      <c r="K7" s="24">
        <v>873</v>
      </c>
      <c r="L7" s="24">
        <v>508</v>
      </c>
      <c r="M7" s="24">
        <v>1173</v>
      </c>
      <c r="N7" s="24">
        <v>1243</v>
      </c>
      <c r="O7" s="24">
        <v>602</v>
      </c>
      <c r="P7" s="24">
        <v>719</v>
      </c>
      <c r="Q7" s="24">
        <f t="shared" ref="Q7:Q60" si="0">IFERROR(AVERAGE(E7:P7),"")</f>
        <v>903.33333333333337</v>
      </c>
      <c r="R7" s="25">
        <f>IFERROR(STDEV(E7:L7),"")</f>
        <v>248.42155272267109</v>
      </c>
      <c r="S7" s="25">
        <v>105</v>
      </c>
      <c r="T7" s="25">
        <v>1</v>
      </c>
      <c r="U7" s="25">
        <f t="shared" ref="U7:U60" si="1">IFERROR(SQRT(T7)*S7*R7,"")</f>
        <v>26084.263035880464</v>
      </c>
      <c r="V7" s="26">
        <f>IFERROR(Q7*T7+U7,"")</f>
        <v>26987.596369213796</v>
      </c>
      <c r="W7" s="25">
        <v>13.5</v>
      </c>
      <c r="X7" s="30">
        <v>15</v>
      </c>
      <c r="Y7" s="29">
        <f t="shared" ref="Y7:Y21" si="2">IFERROR(W7*$Y$1/0.8,"")</f>
        <v>2.5312499999999996</v>
      </c>
      <c r="Z7" s="30">
        <f>IFERROR(SQRT((2*X7*Q7*53)/Y7),"")</f>
        <v>753.27761183631844</v>
      </c>
      <c r="AA7" s="30">
        <f t="shared" ref="AA7:AA21" si="3">IFERROR(U7+Z7/2,"")</f>
        <v>26460.901841798623</v>
      </c>
      <c r="AB7" s="30">
        <f t="shared" ref="AB7:AB21" si="4">Z7+U7</f>
        <v>26837.540647716782</v>
      </c>
    </row>
    <row r="8" spans="1:28" ht="18" customHeight="1" x14ac:dyDescent="0.2">
      <c r="A8" s="1"/>
      <c r="B8" s="1"/>
      <c r="D8" s="23">
        <v>3</v>
      </c>
      <c r="E8" s="24">
        <v>1101</v>
      </c>
      <c r="F8" s="24">
        <v>833</v>
      </c>
      <c r="G8" s="24">
        <v>1003</v>
      </c>
      <c r="H8" s="24">
        <v>969</v>
      </c>
      <c r="I8" s="24">
        <v>964</v>
      </c>
      <c r="J8" s="24">
        <v>841</v>
      </c>
      <c r="K8" s="24">
        <v>537</v>
      </c>
      <c r="L8" s="24">
        <v>968</v>
      </c>
      <c r="M8" s="24">
        <v>953</v>
      </c>
      <c r="N8" s="24">
        <v>688</v>
      </c>
      <c r="O8" s="24">
        <v>866</v>
      </c>
      <c r="P8" s="24">
        <v>951</v>
      </c>
      <c r="Q8" s="24">
        <f t="shared" si="0"/>
        <v>889.5</v>
      </c>
      <c r="R8" s="25">
        <f>IFERROR(STDEV(E8:L8),"")</f>
        <v>170.7956172070667</v>
      </c>
      <c r="S8" s="25">
        <v>64</v>
      </c>
      <c r="T8" s="25">
        <v>8</v>
      </c>
      <c r="U8" s="25">
        <f t="shared" si="1"/>
        <v>30917.309215759014</v>
      </c>
      <c r="V8" s="26">
        <f>IFERROR(Q8*T8+U8,"")</f>
        <v>38033.309215759014</v>
      </c>
      <c r="W8" s="25">
        <v>13.5</v>
      </c>
      <c r="X8" s="30">
        <v>15</v>
      </c>
      <c r="Y8" s="29">
        <f t="shared" si="2"/>
        <v>2.5312499999999996</v>
      </c>
      <c r="Z8" s="30">
        <f>IFERROR(SQRT((2*X8*Q8*53)/Y8),"")</f>
        <v>747.48764389639098</v>
      </c>
      <c r="AA8" s="30">
        <f t="shared" si="3"/>
        <v>31291.05303770721</v>
      </c>
      <c r="AB8" s="30">
        <f t="shared" si="4"/>
        <v>31664.796859655406</v>
      </c>
    </row>
    <row r="9" spans="1:28" ht="18" customHeight="1" x14ac:dyDescent="0.2">
      <c r="A9" s="1"/>
      <c r="B9" s="1"/>
      <c r="D9" s="23">
        <v>4</v>
      </c>
      <c r="E9" s="24">
        <v>708</v>
      </c>
      <c r="F9" s="24">
        <v>864</v>
      </c>
      <c r="G9" s="24">
        <v>502</v>
      </c>
      <c r="H9" s="24">
        <v>792</v>
      </c>
      <c r="I9" s="24">
        <v>523</v>
      </c>
      <c r="J9" s="24">
        <v>598</v>
      </c>
      <c r="K9" s="24">
        <v>568</v>
      </c>
      <c r="L9" s="24">
        <v>1112</v>
      </c>
      <c r="M9" s="24">
        <v>777</v>
      </c>
      <c r="N9" s="24">
        <v>1115</v>
      </c>
      <c r="O9" s="24">
        <v>519</v>
      </c>
      <c r="P9" s="24">
        <v>1251</v>
      </c>
      <c r="Q9" s="24">
        <f t="shared" si="0"/>
        <v>777.41666666666663</v>
      </c>
      <c r="R9" s="25">
        <f>IFERROR(STDEV(E9:L9),"")</f>
        <v>208.04116179256451</v>
      </c>
      <c r="S9" s="25">
        <v>27</v>
      </c>
      <c r="T9" s="25">
        <v>1</v>
      </c>
      <c r="U9" s="25">
        <f t="shared" si="1"/>
        <v>5617.1113683992417</v>
      </c>
      <c r="V9" s="26">
        <f>IFERROR(Q9*T9+U9,"")</f>
        <v>6394.5280350659086</v>
      </c>
      <c r="W9" s="25">
        <v>13.5</v>
      </c>
      <c r="X9" s="30">
        <v>15</v>
      </c>
      <c r="Y9" s="29">
        <f t="shared" si="2"/>
        <v>2.5312499999999996</v>
      </c>
      <c r="Z9" s="30">
        <f>IFERROR(SQRT((2*X9*Q9*53)/Y9),"")</f>
        <v>698.80815643935705</v>
      </c>
      <c r="AA9" s="30">
        <f t="shared" si="3"/>
        <v>5966.5154466189206</v>
      </c>
      <c r="AB9" s="30">
        <f t="shared" si="4"/>
        <v>6315.9195248385986</v>
      </c>
    </row>
    <row r="10" spans="1:28" ht="18" customHeight="1" x14ac:dyDescent="0.2">
      <c r="A10" s="1"/>
      <c r="B10" s="1"/>
      <c r="D10" s="23">
        <v>5</v>
      </c>
      <c r="E10" s="24">
        <v>514</v>
      </c>
      <c r="F10" s="24">
        <v>637</v>
      </c>
      <c r="G10" s="24">
        <v>1274</v>
      </c>
      <c r="H10" s="24">
        <v>1243</v>
      </c>
      <c r="I10" s="24">
        <v>651</v>
      </c>
      <c r="J10" s="24">
        <v>995</v>
      </c>
      <c r="K10" s="24">
        <v>504</v>
      </c>
      <c r="L10" s="24">
        <v>1286</v>
      </c>
      <c r="M10" s="24">
        <v>992</v>
      </c>
      <c r="N10" s="24">
        <v>1079</v>
      </c>
      <c r="O10" s="24">
        <v>1288</v>
      </c>
      <c r="P10" s="24">
        <v>741</v>
      </c>
      <c r="Q10" s="24">
        <f t="shared" si="0"/>
        <v>933.66666666666663</v>
      </c>
      <c r="R10" s="25">
        <f>IFERROR(STDEV(E10:L10),"")</f>
        <v>348.74796466379968</v>
      </c>
      <c r="S10" s="25">
        <v>96</v>
      </c>
      <c r="T10" s="25">
        <v>1</v>
      </c>
      <c r="U10" s="25">
        <f t="shared" si="1"/>
        <v>33479.804607724771</v>
      </c>
      <c r="V10" s="26">
        <f>IFERROR(Q10*T10+U10,"")</f>
        <v>34413.471274391435</v>
      </c>
      <c r="W10" s="25">
        <v>13.5</v>
      </c>
      <c r="X10" s="30">
        <v>15</v>
      </c>
      <c r="Y10" s="29">
        <f t="shared" si="2"/>
        <v>2.5312499999999996</v>
      </c>
      <c r="Z10" s="30">
        <f>IFERROR(SQRT((2*X10*Q10*53)/Y10),"")</f>
        <v>765.82046698578199</v>
      </c>
      <c r="AA10" s="30">
        <f t="shared" si="3"/>
        <v>33862.714841217661</v>
      </c>
      <c r="AB10" s="30">
        <f t="shared" si="4"/>
        <v>34245.625074710551</v>
      </c>
    </row>
    <row r="11" spans="1:28" ht="18" customHeight="1" x14ac:dyDescent="0.2">
      <c r="A11" s="1"/>
      <c r="B11" s="1"/>
      <c r="D11" s="23">
        <v>6</v>
      </c>
      <c r="E11" s="24">
        <v>517</v>
      </c>
      <c r="F11" s="24">
        <v>1053</v>
      </c>
      <c r="G11" s="24">
        <v>941</v>
      </c>
      <c r="H11" s="24">
        <v>627</v>
      </c>
      <c r="I11" s="24">
        <v>1221</v>
      </c>
      <c r="J11" s="24">
        <v>1244</v>
      </c>
      <c r="K11" s="24">
        <v>999</v>
      </c>
      <c r="L11" s="24">
        <v>646</v>
      </c>
      <c r="M11" s="24">
        <v>572</v>
      </c>
      <c r="N11" s="24">
        <v>985</v>
      </c>
      <c r="O11" s="24">
        <v>959</v>
      </c>
      <c r="P11" s="24">
        <v>535</v>
      </c>
      <c r="Q11" s="24">
        <f t="shared" si="0"/>
        <v>858.25</v>
      </c>
      <c r="R11" s="25">
        <f>IFERROR(STDEV(E11:L11),"")</f>
        <v>278.18647394457247</v>
      </c>
      <c r="S11" s="25">
        <v>61</v>
      </c>
      <c r="T11" s="25">
        <v>47</v>
      </c>
      <c r="U11" s="25">
        <f t="shared" si="1"/>
        <v>116336.17317191465</v>
      </c>
      <c r="V11" s="26">
        <f>IFERROR(Q11*T11+U11,"")</f>
        <v>156673.92317191465</v>
      </c>
      <c r="W11" s="25">
        <v>13.5</v>
      </c>
      <c r="X11" s="30">
        <v>15</v>
      </c>
      <c r="Y11" s="29">
        <f t="shared" si="2"/>
        <v>2.5312499999999996</v>
      </c>
      <c r="Z11" s="30">
        <f>IFERROR(SQRT((2*X11*Q11*53)/Y11),"")</f>
        <v>734.23984374872236</v>
      </c>
      <c r="AA11" s="30">
        <f t="shared" si="3"/>
        <v>116703.29309378901</v>
      </c>
      <c r="AB11" s="30">
        <f t="shared" si="4"/>
        <v>117070.41301566338</v>
      </c>
    </row>
    <row r="12" spans="1:28" ht="18" customHeight="1" x14ac:dyDescent="0.2">
      <c r="A12" s="1"/>
      <c r="B12" s="1"/>
      <c r="D12" s="23">
        <v>7</v>
      </c>
      <c r="E12" s="24">
        <v>542</v>
      </c>
      <c r="F12" s="24">
        <v>852</v>
      </c>
      <c r="G12" s="24">
        <v>951</v>
      </c>
      <c r="H12" s="24">
        <v>1198</v>
      </c>
      <c r="I12" s="24">
        <v>966</v>
      </c>
      <c r="J12" s="24">
        <v>579</v>
      </c>
      <c r="K12" s="24">
        <v>1173</v>
      </c>
      <c r="L12" s="24">
        <v>1259</v>
      </c>
      <c r="M12" s="24">
        <v>1257</v>
      </c>
      <c r="N12" s="24">
        <v>682</v>
      </c>
      <c r="O12" s="24">
        <v>600</v>
      </c>
      <c r="P12" s="24">
        <v>528</v>
      </c>
      <c r="Q12" s="24">
        <f t="shared" si="0"/>
        <v>882.25</v>
      </c>
      <c r="R12" s="25">
        <f>IFERROR(STDEV(E12:L12),"")</f>
        <v>272.5226071880486</v>
      </c>
      <c r="S12" s="25">
        <v>81</v>
      </c>
      <c r="T12" s="25">
        <v>2</v>
      </c>
      <c r="U12" s="25">
        <f t="shared" si="1"/>
        <v>31217.818538227722</v>
      </c>
      <c r="V12" s="26">
        <f>IFERROR(Q12*T12+U12,"")</f>
        <v>32982.318538227722</v>
      </c>
      <c r="W12" s="25">
        <v>13.5</v>
      </c>
      <c r="X12" s="30">
        <v>15</v>
      </c>
      <c r="Y12" s="29">
        <f t="shared" si="2"/>
        <v>2.5312499999999996</v>
      </c>
      <c r="Z12" s="30">
        <f>IFERROR(SQRT((2*X12*Q12*53)/Y12),"")</f>
        <v>744.43515748767788</v>
      </c>
      <c r="AA12" s="30">
        <f t="shared" si="3"/>
        <v>31590.036116971562</v>
      </c>
      <c r="AB12" s="30">
        <f t="shared" si="4"/>
        <v>31962.253695715401</v>
      </c>
    </row>
    <row r="13" spans="1:28" ht="18" customHeight="1" x14ac:dyDescent="0.2">
      <c r="A13" s="1"/>
      <c r="B13" s="1"/>
      <c r="D13" s="23">
        <v>8</v>
      </c>
      <c r="E13" s="24">
        <v>1142</v>
      </c>
      <c r="F13" s="24">
        <v>634</v>
      </c>
      <c r="G13" s="24">
        <v>953</v>
      </c>
      <c r="H13" s="24">
        <v>1207</v>
      </c>
      <c r="I13" s="24">
        <v>602</v>
      </c>
      <c r="J13" s="24">
        <v>1296</v>
      </c>
      <c r="K13" s="24">
        <v>513</v>
      </c>
      <c r="L13" s="24">
        <v>569</v>
      </c>
      <c r="M13" s="24">
        <v>517</v>
      </c>
      <c r="N13" s="24">
        <v>634</v>
      </c>
      <c r="O13" s="24">
        <v>954</v>
      </c>
      <c r="P13" s="24">
        <v>869</v>
      </c>
      <c r="Q13" s="24">
        <f t="shared" si="0"/>
        <v>824.16666666666663</v>
      </c>
      <c r="R13" s="25">
        <f>IFERROR(STDEV(E13:L13),"")</f>
        <v>320.99087659486969</v>
      </c>
      <c r="S13" s="25">
        <v>112</v>
      </c>
      <c r="T13" s="25">
        <v>4</v>
      </c>
      <c r="U13" s="25">
        <f t="shared" si="1"/>
        <v>71901.956357250805</v>
      </c>
      <c r="V13" s="26">
        <f>IFERROR(Q13*T13+U13,"")</f>
        <v>75198.623023917477</v>
      </c>
      <c r="W13" s="25">
        <v>13.5</v>
      </c>
      <c r="X13" s="30">
        <v>15</v>
      </c>
      <c r="Y13" s="29">
        <f t="shared" si="2"/>
        <v>2.5312499999999996</v>
      </c>
      <c r="Z13" s="30">
        <f>IFERROR(SQRT((2*X13*Q13*53)/Y13),"")</f>
        <v>719.51286675923927</v>
      </c>
      <c r="AA13" s="30">
        <f t="shared" si="3"/>
        <v>72261.712790630423</v>
      </c>
      <c r="AB13" s="30">
        <f t="shared" si="4"/>
        <v>72621.469224010041</v>
      </c>
    </row>
    <row r="14" spans="1:28" ht="18" customHeight="1" x14ac:dyDescent="0.2">
      <c r="A14" s="1"/>
      <c r="B14" s="1"/>
      <c r="D14" s="23">
        <v>9</v>
      </c>
      <c r="E14" s="24">
        <v>880</v>
      </c>
      <c r="F14" s="24">
        <v>541</v>
      </c>
      <c r="G14" s="24">
        <v>741</v>
      </c>
      <c r="H14" s="24">
        <v>571</v>
      </c>
      <c r="I14" s="24">
        <v>614</v>
      </c>
      <c r="J14" s="24">
        <v>516</v>
      </c>
      <c r="K14" s="24">
        <v>739</v>
      </c>
      <c r="L14" s="24">
        <v>1112</v>
      </c>
      <c r="M14" s="24">
        <v>744</v>
      </c>
      <c r="N14" s="24">
        <v>1173</v>
      </c>
      <c r="O14" s="24">
        <v>1235</v>
      </c>
      <c r="P14" s="24">
        <v>1261</v>
      </c>
      <c r="Q14" s="24">
        <f t="shared" si="0"/>
        <v>843.91666666666663</v>
      </c>
      <c r="R14" s="25">
        <f>IFERROR(STDEV(E14:L14),"")</f>
        <v>202.44770047736139</v>
      </c>
      <c r="S14" s="25">
        <v>43</v>
      </c>
      <c r="T14" s="25">
        <v>6</v>
      </c>
      <c r="U14" s="25">
        <f t="shared" si="1"/>
        <v>21323.423328081524</v>
      </c>
      <c r="V14" s="26">
        <f>IFERROR(Q14*T14+U14,"")</f>
        <v>26386.923328081524</v>
      </c>
      <c r="W14" s="25">
        <v>13.5</v>
      </c>
      <c r="X14" s="30">
        <v>15</v>
      </c>
      <c r="Y14" s="29">
        <f t="shared" si="2"/>
        <v>2.5312499999999996</v>
      </c>
      <c r="Z14" s="30">
        <f>IFERROR(SQRT((2*X14*Q14*53)/Y14),"")</f>
        <v>728.08288769756484</v>
      </c>
      <c r="AA14" s="30">
        <f t="shared" si="3"/>
        <v>21687.464771930307</v>
      </c>
      <c r="AB14" s="30">
        <f t="shared" si="4"/>
        <v>22051.506215779089</v>
      </c>
    </row>
    <row r="15" spans="1:28" ht="18" customHeight="1" x14ac:dyDescent="0.2">
      <c r="A15" s="1"/>
      <c r="B15" s="1"/>
      <c r="D15" s="23">
        <v>10</v>
      </c>
      <c r="E15" s="24">
        <v>925</v>
      </c>
      <c r="F15" s="24">
        <v>661</v>
      </c>
      <c r="G15" s="24">
        <v>844</v>
      </c>
      <c r="H15" s="24">
        <v>998</v>
      </c>
      <c r="I15" s="24">
        <v>1257</v>
      </c>
      <c r="J15" s="24">
        <v>718</v>
      </c>
      <c r="K15" s="24">
        <v>565</v>
      </c>
      <c r="L15" s="24">
        <v>1287</v>
      </c>
      <c r="M15" s="24">
        <v>705</v>
      </c>
      <c r="N15" s="24">
        <v>619</v>
      </c>
      <c r="O15" s="24">
        <v>783</v>
      </c>
      <c r="P15" s="24">
        <v>886</v>
      </c>
      <c r="Q15" s="24">
        <f t="shared" si="0"/>
        <v>854</v>
      </c>
      <c r="R15" s="25">
        <f>IFERROR(STDEV(E15:L15),"")</f>
        <v>265.29629661945904</v>
      </c>
      <c r="S15" s="25">
        <v>42</v>
      </c>
      <c r="T15" s="25">
        <v>4</v>
      </c>
      <c r="U15" s="25">
        <f t="shared" si="1"/>
        <v>22284.888916034561</v>
      </c>
      <c r="V15" s="26">
        <f>IFERROR(Q15*T15+U15,"")</f>
        <v>25700.888916034561</v>
      </c>
      <c r="W15" s="25">
        <v>13.5</v>
      </c>
      <c r="X15" s="30">
        <v>15</v>
      </c>
      <c r="Y15" s="29">
        <f t="shared" si="2"/>
        <v>2.5312499999999996</v>
      </c>
      <c r="Z15" s="30">
        <f>IFERROR(SQRT((2*X15*Q15*53)/Y15),"")</f>
        <v>732.41963280520997</v>
      </c>
      <c r="AA15" s="30">
        <f t="shared" si="3"/>
        <v>22651.098732437167</v>
      </c>
      <c r="AB15" s="30">
        <f t="shared" si="4"/>
        <v>23017.30854883977</v>
      </c>
    </row>
    <row r="16" spans="1:28" ht="18" customHeight="1" x14ac:dyDescent="0.2">
      <c r="A16" s="1"/>
      <c r="B16" s="1"/>
      <c r="D16" s="23">
        <v>11</v>
      </c>
      <c r="E16" s="24">
        <v>766</v>
      </c>
      <c r="F16" s="24">
        <v>647</v>
      </c>
      <c r="G16" s="24">
        <v>737</v>
      </c>
      <c r="H16" s="24">
        <v>723</v>
      </c>
      <c r="I16" s="24">
        <v>614</v>
      </c>
      <c r="J16" s="24">
        <v>1245</v>
      </c>
      <c r="K16" s="24">
        <v>1029</v>
      </c>
      <c r="L16" s="24">
        <v>742</v>
      </c>
      <c r="M16" s="24">
        <v>781</v>
      </c>
      <c r="N16" s="24">
        <v>751</v>
      </c>
      <c r="O16" s="24">
        <v>671</v>
      </c>
      <c r="P16" s="24">
        <v>663</v>
      </c>
      <c r="Q16" s="24">
        <f t="shared" si="0"/>
        <v>780.75</v>
      </c>
      <c r="R16" s="25">
        <f>IFERROR(STDEV(E16:L16),"")</f>
        <v>214.33047746745811</v>
      </c>
      <c r="S16" s="25">
        <v>100</v>
      </c>
      <c r="T16" s="25">
        <v>1</v>
      </c>
      <c r="U16" s="25">
        <f t="shared" si="1"/>
        <v>21433.047746745811</v>
      </c>
      <c r="V16" s="26">
        <f>IFERROR(Q16*T16+U16,"")</f>
        <v>22213.797746745811</v>
      </c>
      <c r="W16" s="25">
        <v>13.5</v>
      </c>
      <c r="X16" s="30">
        <v>15</v>
      </c>
      <c r="Y16" s="29">
        <f t="shared" si="2"/>
        <v>2.5312499999999996</v>
      </c>
      <c r="Z16" s="30">
        <f>IFERROR(SQRT((2*X16*Q16*53)/Y16),"")</f>
        <v>700.30469559090261</v>
      </c>
      <c r="AA16" s="30">
        <f t="shared" si="3"/>
        <v>21783.200094541262</v>
      </c>
      <c r="AB16" s="30">
        <f t="shared" si="4"/>
        <v>22133.352442336713</v>
      </c>
    </row>
    <row r="17" spans="1:28" ht="18" customHeight="1" x14ac:dyDescent="0.2">
      <c r="A17" s="1"/>
      <c r="B17" s="1"/>
      <c r="D17" s="23">
        <v>12</v>
      </c>
      <c r="E17" s="24">
        <v>768</v>
      </c>
      <c r="F17" s="24">
        <v>1206</v>
      </c>
      <c r="G17" s="24">
        <v>521</v>
      </c>
      <c r="H17" s="24">
        <v>670</v>
      </c>
      <c r="I17" s="24">
        <v>930</v>
      </c>
      <c r="J17" s="24">
        <v>615</v>
      </c>
      <c r="K17" s="24">
        <v>1018</v>
      </c>
      <c r="L17" s="24">
        <v>544</v>
      </c>
      <c r="M17" s="24">
        <v>1220</v>
      </c>
      <c r="N17" s="24">
        <v>706</v>
      </c>
      <c r="O17" s="24">
        <v>549</v>
      </c>
      <c r="P17" s="24">
        <v>632</v>
      </c>
      <c r="Q17" s="24">
        <f t="shared" si="0"/>
        <v>781.58333333333337</v>
      </c>
      <c r="R17" s="25">
        <f>IFERROR(STDEV(E17:L17),"")</f>
        <v>245.74609428664957</v>
      </c>
      <c r="S17" s="25">
        <v>76</v>
      </c>
      <c r="T17" s="25">
        <v>2</v>
      </c>
      <c r="U17" s="25">
        <f t="shared" si="1"/>
        <v>26412.846917470186</v>
      </c>
      <c r="V17" s="26">
        <f>IFERROR(Q17*T17+U17,"")</f>
        <v>27976.013584136854</v>
      </c>
      <c r="W17" s="25">
        <v>13.5</v>
      </c>
      <c r="X17" s="30">
        <v>15</v>
      </c>
      <c r="Y17" s="29">
        <f t="shared" si="2"/>
        <v>2.5312499999999996</v>
      </c>
      <c r="Z17" s="30">
        <f>IFERROR(SQRT((2*X17*Q17*53)/Y17),"")</f>
        <v>700.67833094565594</v>
      </c>
      <c r="AA17" s="30">
        <f t="shared" si="3"/>
        <v>26763.186082943015</v>
      </c>
      <c r="AB17" s="30">
        <f t="shared" si="4"/>
        <v>27113.525248415841</v>
      </c>
    </row>
    <row r="18" spans="1:28" ht="18" customHeight="1" x14ac:dyDescent="0.2">
      <c r="A18" s="1"/>
      <c r="B18" s="1"/>
      <c r="D18" s="23">
        <v>13</v>
      </c>
      <c r="E18" s="24">
        <v>1159</v>
      </c>
      <c r="F18" s="24">
        <v>874</v>
      </c>
      <c r="G18" s="24">
        <v>992</v>
      </c>
      <c r="H18" s="24">
        <v>1199</v>
      </c>
      <c r="I18" s="24">
        <v>1009</v>
      </c>
      <c r="J18" s="24">
        <v>1183</v>
      </c>
      <c r="K18" s="24">
        <v>1030</v>
      </c>
      <c r="L18" s="24">
        <v>994</v>
      </c>
      <c r="M18" s="24">
        <v>1163</v>
      </c>
      <c r="N18" s="24">
        <v>1199</v>
      </c>
      <c r="O18" s="24">
        <v>872</v>
      </c>
      <c r="P18" s="24">
        <v>890</v>
      </c>
      <c r="Q18" s="24">
        <f t="shared" si="0"/>
        <v>1047</v>
      </c>
      <c r="R18" s="25">
        <f>IFERROR(STDEV(E18:L18),"")</f>
        <v>114.09770249345827</v>
      </c>
      <c r="S18" s="25">
        <v>20</v>
      </c>
      <c r="T18" s="25">
        <v>1</v>
      </c>
      <c r="U18" s="25">
        <f t="shared" si="1"/>
        <v>2281.9540498691654</v>
      </c>
      <c r="V18" s="26">
        <f>IFERROR(Q18*T18+U18,"")</f>
        <v>3328.9540498691654</v>
      </c>
      <c r="W18" s="25">
        <v>13.5</v>
      </c>
      <c r="X18" s="30">
        <v>15</v>
      </c>
      <c r="Y18" s="29">
        <f t="shared" si="2"/>
        <v>2.5312499999999996</v>
      </c>
      <c r="Z18" s="30">
        <f>IFERROR(SQRT((2*X18*Q18*53)/Y18),"")</f>
        <v>810.96924177869482</v>
      </c>
      <c r="AA18" s="30">
        <f t="shared" si="3"/>
        <v>2687.4386707585127</v>
      </c>
      <c r="AB18" s="30">
        <f t="shared" si="4"/>
        <v>3092.9232916478604</v>
      </c>
    </row>
    <row r="19" spans="1:28" ht="18" customHeight="1" x14ac:dyDescent="0.2">
      <c r="A19" s="1"/>
      <c r="B19" s="1"/>
      <c r="D19" s="23">
        <v>14</v>
      </c>
      <c r="E19" s="24">
        <v>1106</v>
      </c>
      <c r="F19" s="24">
        <v>1228</v>
      </c>
      <c r="G19" s="24">
        <v>823</v>
      </c>
      <c r="H19" s="24">
        <v>555</v>
      </c>
      <c r="I19" s="24">
        <v>914</v>
      </c>
      <c r="J19" s="24">
        <v>1175</v>
      </c>
      <c r="K19" s="24">
        <v>1300</v>
      </c>
      <c r="L19" s="24">
        <v>1217</v>
      </c>
      <c r="M19" s="24">
        <v>1083</v>
      </c>
      <c r="N19" s="24">
        <v>505</v>
      </c>
      <c r="O19" s="24">
        <v>851</v>
      </c>
      <c r="P19" s="24">
        <v>810</v>
      </c>
      <c r="Q19" s="24">
        <f t="shared" si="0"/>
        <v>963.91666666666663</v>
      </c>
      <c r="R19" s="25">
        <f>IFERROR(STDEV(E19:L19),"")</f>
        <v>254.96316260533459</v>
      </c>
      <c r="S19" s="25">
        <v>39</v>
      </c>
      <c r="T19" s="25">
        <v>4</v>
      </c>
      <c r="U19" s="25">
        <f t="shared" si="1"/>
        <v>19887.126683216098</v>
      </c>
      <c r="V19" s="26">
        <f>IFERROR(Q19*T19+U19,"")</f>
        <v>23742.793349882766</v>
      </c>
      <c r="W19" s="25">
        <v>13.5</v>
      </c>
      <c r="X19" s="30">
        <v>15</v>
      </c>
      <c r="Y19" s="29">
        <f t="shared" si="2"/>
        <v>2.5312499999999996</v>
      </c>
      <c r="Z19" s="30">
        <f>IFERROR(SQRT((2*X19*Q19*53)/Y19),"")</f>
        <v>778.12754040440097</v>
      </c>
      <c r="AA19" s="30">
        <f t="shared" si="3"/>
        <v>20276.190453418298</v>
      </c>
      <c r="AB19" s="30">
        <f t="shared" si="4"/>
        <v>20665.254223620501</v>
      </c>
    </row>
    <row r="20" spans="1:28" ht="18" customHeight="1" x14ac:dyDescent="0.2">
      <c r="A20" s="1"/>
      <c r="B20" s="1"/>
      <c r="D20" s="23">
        <v>15</v>
      </c>
      <c r="E20" s="24">
        <v>1006</v>
      </c>
      <c r="F20" s="24">
        <v>1075</v>
      </c>
      <c r="G20" s="24">
        <v>1257</v>
      </c>
      <c r="H20" s="24">
        <v>593</v>
      </c>
      <c r="I20" s="24">
        <v>519</v>
      </c>
      <c r="J20" s="24">
        <v>595</v>
      </c>
      <c r="K20" s="24">
        <v>1077</v>
      </c>
      <c r="L20" s="24">
        <v>1135</v>
      </c>
      <c r="M20" s="24">
        <v>1271</v>
      </c>
      <c r="N20" s="24">
        <v>749</v>
      </c>
      <c r="O20" s="24">
        <v>1288</v>
      </c>
      <c r="P20" s="24">
        <v>893</v>
      </c>
      <c r="Q20" s="24">
        <f t="shared" si="0"/>
        <v>954.83333333333337</v>
      </c>
      <c r="R20" s="25">
        <f>IFERROR(STDEV(E20:L20),"")</f>
        <v>289.80113255225803</v>
      </c>
      <c r="S20" s="25">
        <v>51</v>
      </c>
      <c r="T20" s="25">
        <v>1</v>
      </c>
      <c r="U20" s="25">
        <f t="shared" si="1"/>
        <v>14779.85776016516</v>
      </c>
      <c r="V20" s="26">
        <f>IFERROR(Q20*T20+U20,"")</f>
        <v>15734.691093498494</v>
      </c>
      <c r="W20" s="25">
        <v>13.5</v>
      </c>
      <c r="X20" s="30">
        <v>15</v>
      </c>
      <c r="Y20" s="29">
        <f t="shared" si="2"/>
        <v>2.5312499999999996</v>
      </c>
      <c r="Z20" s="30">
        <f>IFERROR(SQRT((2*X20*Q20*53)/Y20),"")</f>
        <v>774.45257448307109</v>
      </c>
      <c r="AA20" s="30">
        <f t="shared" si="3"/>
        <v>15167.084047406695</v>
      </c>
      <c r="AB20" s="30">
        <f t="shared" si="4"/>
        <v>15554.310334648231</v>
      </c>
    </row>
    <row r="21" spans="1:28" ht="18" customHeight="1" x14ac:dyDescent="0.2">
      <c r="A21" s="1"/>
      <c r="B21" s="1"/>
      <c r="D21" s="23">
        <v>16</v>
      </c>
      <c r="E21" s="24">
        <v>1006</v>
      </c>
      <c r="F21" s="24">
        <v>1075</v>
      </c>
      <c r="G21" s="24">
        <v>1257</v>
      </c>
      <c r="H21" s="24">
        <v>593</v>
      </c>
      <c r="I21" s="24">
        <v>519</v>
      </c>
      <c r="J21" s="24">
        <v>595</v>
      </c>
      <c r="K21" s="24">
        <v>1077</v>
      </c>
      <c r="L21" s="24">
        <v>1135</v>
      </c>
      <c r="M21" s="24">
        <v>1271</v>
      </c>
      <c r="N21" s="24">
        <v>749</v>
      </c>
      <c r="O21" s="24">
        <v>1288</v>
      </c>
      <c r="P21" s="24">
        <v>893</v>
      </c>
      <c r="Q21" s="24">
        <f t="shared" si="0"/>
        <v>954.83333333333337</v>
      </c>
      <c r="R21" s="25">
        <f>IFERROR(STDEV(E21:L21),"")</f>
        <v>289.80113255225803</v>
      </c>
      <c r="S21" s="25">
        <v>51</v>
      </c>
      <c r="T21" s="25">
        <v>1</v>
      </c>
      <c r="U21" s="25">
        <f t="shared" si="1"/>
        <v>14779.85776016516</v>
      </c>
      <c r="V21" s="26">
        <f>IFERROR(Q21*T21+U21,"")</f>
        <v>15734.691093498494</v>
      </c>
      <c r="W21" s="25">
        <v>13.5</v>
      </c>
      <c r="X21" s="30">
        <v>15</v>
      </c>
      <c r="Y21" s="29">
        <f t="shared" si="2"/>
        <v>2.5312499999999996</v>
      </c>
      <c r="Z21" s="30">
        <f>IFERROR(SQRT((2*X21*Q21*53)/Y21),"")</f>
        <v>774.45257448307109</v>
      </c>
      <c r="AA21" s="30">
        <f t="shared" si="3"/>
        <v>15167.084047406695</v>
      </c>
      <c r="AB21" s="30">
        <f t="shared" si="4"/>
        <v>15554.310334648231</v>
      </c>
    </row>
    <row r="22" spans="1:28" ht="18" customHeight="1" x14ac:dyDescent="0.2">
      <c r="A22" s="1"/>
      <c r="B22" s="1"/>
      <c r="D22" s="23"/>
      <c r="E22" s="25"/>
      <c r="F22" s="25"/>
      <c r="G22" s="25"/>
      <c r="H22" s="25"/>
      <c r="I22" s="25"/>
      <c r="J22" s="25"/>
      <c r="K22" s="25"/>
      <c r="L22" s="24"/>
      <c r="M22" s="24"/>
      <c r="N22" s="24"/>
      <c r="O22" s="24"/>
      <c r="P22" s="24"/>
      <c r="Q22" s="24" t="str">
        <f t="shared" si="0"/>
        <v/>
      </c>
      <c r="R22" s="25" t="str">
        <f>IFERROR(STDEV(E22:L22),"")</f>
        <v/>
      </c>
      <c r="S22" s="25"/>
      <c r="T22" s="25"/>
      <c r="U22" s="25" t="str">
        <f t="shared" si="1"/>
        <v/>
      </c>
      <c r="V22" s="26" t="str">
        <f>IFERROR(Q22*T22+U22,"")</f>
        <v/>
      </c>
      <c r="W22" s="25"/>
      <c r="X22" s="30"/>
      <c r="Y22" s="25"/>
      <c r="Z22" s="30"/>
      <c r="AA22" s="30"/>
      <c r="AB22" s="30"/>
    </row>
    <row r="23" spans="1:28" ht="18" customHeight="1" x14ac:dyDescent="0.2">
      <c r="A23" s="1"/>
      <c r="B23" s="1"/>
      <c r="D23" s="23"/>
      <c r="E23" s="25"/>
      <c r="F23" s="25"/>
      <c r="G23" s="25"/>
      <c r="H23" s="25"/>
      <c r="I23" s="25"/>
      <c r="J23" s="25"/>
      <c r="K23" s="25"/>
      <c r="L23" s="24"/>
      <c r="M23" s="24"/>
      <c r="N23" s="24"/>
      <c r="O23" s="24"/>
      <c r="P23" s="24"/>
      <c r="Q23" s="24" t="str">
        <f t="shared" si="0"/>
        <v/>
      </c>
      <c r="R23" s="25" t="str">
        <f>IFERROR(STDEV(E23:L23),"")</f>
        <v/>
      </c>
      <c r="S23" s="25"/>
      <c r="T23" s="25"/>
      <c r="U23" s="25" t="str">
        <f t="shared" si="1"/>
        <v/>
      </c>
      <c r="V23" s="26" t="str">
        <f>IFERROR(Q23*T23+U23,"")</f>
        <v/>
      </c>
      <c r="W23" s="25"/>
      <c r="X23" s="30"/>
      <c r="Y23" s="25"/>
      <c r="Z23" s="30"/>
      <c r="AA23" s="30"/>
      <c r="AB23" s="30"/>
    </row>
    <row r="24" spans="1:28" ht="18" customHeight="1" x14ac:dyDescent="0.2">
      <c r="A24" s="1"/>
      <c r="B24" s="1"/>
      <c r="D24" s="23"/>
      <c r="E24" s="25"/>
      <c r="F24" s="25"/>
      <c r="G24" s="25"/>
      <c r="H24" s="25"/>
      <c r="I24" s="25"/>
      <c r="J24" s="25"/>
      <c r="K24" s="25"/>
      <c r="L24" s="24"/>
      <c r="M24" s="24"/>
      <c r="N24" s="24"/>
      <c r="O24" s="24"/>
      <c r="P24" s="24"/>
      <c r="Q24" s="24" t="str">
        <f t="shared" si="0"/>
        <v/>
      </c>
      <c r="R24" s="25" t="str">
        <f>IFERROR(STDEV(E24:L24),"")</f>
        <v/>
      </c>
      <c r="S24" s="25"/>
      <c r="T24" s="25"/>
      <c r="U24" s="25" t="str">
        <f t="shared" si="1"/>
        <v/>
      </c>
      <c r="V24" s="26" t="str">
        <f>IFERROR(Q24*T24+U24,"")</f>
        <v/>
      </c>
      <c r="W24" s="25"/>
      <c r="X24" s="30"/>
      <c r="Y24" s="25"/>
      <c r="Z24" s="30"/>
      <c r="AA24" s="30"/>
      <c r="AB24" s="30"/>
    </row>
    <row r="25" spans="1:28" ht="18" customHeight="1" x14ac:dyDescent="0.2">
      <c r="A25" s="1"/>
      <c r="B25" s="1"/>
      <c r="D25" s="23"/>
      <c r="E25" s="25"/>
      <c r="F25" s="25"/>
      <c r="G25" s="25"/>
      <c r="H25" s="25"/>
      <c r="I25" s="25"/>
      <c r="J25" s="25"/>
      <c r="K25" s="25"/>
      <c r="L25" s="24"/>
      <c r="M25" s="24"/>
      <c r="N25" s="24"/>
      <c r="O25" s="24"/>
      <c r="P25" s="24"/>
      <c r="Q25" s="24" t="str">
        <f t="shared" si="0"/>
        <v/>
      </c>
      <c r="R25" s="25" t="str">
        <f>IFERROR(STDEV(E25:L25),"")</f>
        <v/>
      </c>
      <c r="S25" s="25"/>
      <c r="T25" s="25"/>
      <c r="U25" s="25" t="str">
        <f t="shared" si="1"/>
        <v/>
      </c>
      <c r="V25" s="26" t="str">
        <f>IFERROR(Q25*T25+U25,"")</f>
        <v/>
      </c>
      <c r="W25" s="25"/>
      <c r="X25" s="30"/>
      <c r="Y25" s="25"/>
      <c r="Z25" s="30"/>
      <c r="AA25" s="30"/>
      <c r="AB25" s="30"/>
    </row>
    <row r="26" spans="1:28" ht="18" customHeight="1" x14ac:dyDescent="0.2">
      <c r="A26" s="1"/>
      <c r="B26" s="1"/>
      <c r="D26" s="23"/>
      <c r="E26" s="25"/>
      <c r="F26" s="25"/>
      <c r="G26" s="25"/>
      <c r="H26" s="25"/>
      <c r="I26" s="25"/>
      <c r="J26" s="25"/>
      <c r="K26" s="25"/>
      <c r="L26" s="24"/>
      <c r="M26" s="24"/>
      <c r="N26" s="24"/>
      <c r="O26" s="24"/>
      <c r="P26" s="24"/>
      <c r="Q26" s="24" t="str">
        <f t="shared" si="0"/>
        <v/>
      </c>
      <c r="R26" s="25" t="str">
        <f>IFERROR(STDEV(E26:L26),"")</f>
        <v/>
      </c>
      <c r="S26" s="25"/>
      <c r="T26" s="25"/>
      <c r="U26" s="25" t="str">
        <f t="shared" si="1"/>
        <v/>
      </c>
      <c r="V26" s="26" t="str">
        <f>IFERROR(Q26*T26+U26,"")</f>
        <v/>
      </c>
      <c r="W26" s="25"/>
      <c r="X26" s="30"/>
      <c r="Y26" s="25"/>
      <c r="Z26" s="30"/>
      <c r="AA26" s="30"/>
      <c r="AB26" s="30"/>
    </row>
    <row r="27" spans="1:28" ht="18" customHeight="1" x14ac:dyDescent="0.2">
      <c r="A27" s="1"/>
      <c r="B27" s="1"/>
      <c r="D27" s="23"/>
      <c r="E27" s="25"/>
      <c r="F27" s="25"/>
      <c r="G27" s="25"/>
      <c r="H27" s="25"/>
      <c r="I27" s="25"/>
      <c r="J27" s="25"/>
      <c r="K27" s="25"/>
      <c r="L27" s="24"/>
      <c r="M27" s="24"/>
      <c r="N27" s="24"/>
      <c r="O27" s="24"/>
      <c r="P27" s="24"/>
      <c r="Q27" s="24" t="str">
        <f t="shared" si="0"/>
        <v/>
      </c>
      <c r="R27" s="25" t="str">
        <f>IFERROR(STDEV(E27:L27),"")</f>
        <v/>
      </c>
      <c r="S27" s="25"/>
      <c r="T27" s="25"/>
      <c r="U27" s="25" t="str">
        <f t="shared" si="1"/>
        <v/>
      </c>
      <c r="V27" s="26" t="str">
        <f>IFERROR(Q27*T27+U27,"")</f>
        <v/>
      </c>
      <c r="W27" s="25"/>
      <c r="X27" s="30"/>
      <c r="Y27" s="25"/>
      <c r="Z27" s="30"/>
      <c r="AA27" s="30"/>
      <c r="AB27" s="30"/>
    </row>
    <row r="28" spans="1:28" ht="18" customHeight="1" x14ac:dyDescent="0.2">
      <c r="A28" s="1"/>
      <c r="B28" s="1"/>
      <c r="D28" s="23"/>
      <c r="E28" s="25"/>
      <c r="F28" s="25"/>
      <c r="G28" s="25"/>
      <c r="H28" s="25"/>
      <c r="I28" s="25"/>
      <c r="J28" s="25"/>
      <c r="K28" s="25"/>
      <c r="L28" s="24"/>
      <c r="M28" s="24"/>
      <c r="N28" s="24"/>
      <c r="O28" s="24"/>
      <c r="P28" s="24"/>
      <c r="Q28" s="24" t="str">
        <f t="shared" si="0"/>
        <v/>
      </c>
      <c r="R28" s="25" t="str">
        <f>IFERROR(STDEV(E28:L28),"")</f>
        <v/>
      </c>
      <c r="S28" s="25"/>
      <c r="T28" s="25"/>
      <c r="U28" s="25" t="str">
        <f t="shared" si="1"/>
        <v/>
      </c>
      <c r="V28" s="26" t="str">
        <f>IFERROR(Q28*T28+U28,"")</f>
        <v/>
      </c>
      <c r="W28" s="25"/>
      <c r="X28" s="30"/>
      <c r="Y28" s="25"/>
      <c r="Z28" s="30"/>
      <c r="AA28" s="30"/>
      <c r="AB28" s="30"/>
    </row>
    <row r="29" spans="1:28" ht="18" customHeight="1" x14ac:dyDescent="0.2">
      <c r="A29" s="1"/>
      <c r="B29" s="1"/>
      <c r="D29" s="23"/>
      <c r="E29" s="25"/>
      <c r="F29" s="25"/>
      <c r="G29" s="25"/>
      <c r="H29" s="25"/>
      <c r="I29" s="25"/>
      <c r="J29" s="25"/>
      <c r="K29" s="25"/>
      <c r="L29" s="24"/>
      <c r="M29" s="24"/>
      <c r="N29" s="24"/>
      <c r="O29" s="24"/>
      <c r="P29" s="24"/>
      <c r="Q29" s="24" t="str">
        <f t="shared" si="0"/>
        <v/>
      </c>
      <c r="R29" s="25" t="str">
        <f>IFERROR(STDEV(E29:L29),"")</f>
        <v/>
      </c>
      <c r="S29" s="25"/>
      <c r="T29" s="25"/>
      <c r="U29" s="25" t="str">
        <f t="shared" si="1"/>
        <v/>
      </c>
      <c r="V29" s="26" t="str">
        <f>IFERROR(Q29*T29+U29,"")</f>
        <v/>
      </c>
      <c r="W29" s="25"/>
      <c r="X29" s="30"/>
      <c r="Y29" s="25"/>
      <c r="Z29" s="30"/>
      <c r="AA29" s="30"/>
      <c r="AB29" s="30"/>
    </row>
    <row r="30" spans="1:28" ht="18" customHeight="1" x14ac:dyDescent="0.2">
      <c r="A30" s="1"/>
      <c r="B30" s="1"/>
      <c r="D30" s="23"/>
      <c r="E30" s="25"/>
      <c r="F30" s="25"/>
      <c r="G30" s="25"/>
      <c r="H30" s="25"/>
      <c r="I30" s="25"/>
      <c r="J30" s="25"/>
      <c r="K30" s="25"/>
      <c r="L30" s="24"/>
      <c r="M30" s="24"/>
      <c r="N30" s="24"/>
      <c r="O30" s="24"/>
      <c r="P30" s="24"/>
      <c r="Q30" s="24" t="str">
        <f t="shared" si="0"/>
        <v/>
      </c>
      <c r="R30" s="25" t="str">
        <f>IFERROR(STDEV(E30:L30),"")</f>
        <v/>
      </c>
      <c r="S30" s="25"/>
      <c r="T30" s="25"/>
      <c r="U30" s="25" t="str">
        <f t="shared" si="1"/>
        <v/>
      </c>
      <c r="V30" s="26" t="str">
        <f>IFERROR(Q30*T30+U30,"")</f>
        <v/>
      </c>
      <c r="W30" s="25"/>
      <c r="X30" s="30"/>
      <c r="Y30" s="25"/>
      <c r="Z30" s="30"/>
      <c r="AA30" s="30"/>
      <c r="AB30" s="30"/>
    </row>
    <row r="31" spans="1:28" ht="18" customHeight="1" x14ac:dyDescent="0.2">
      <c r="A31" s="1"/>
      <c r="B31" s="1"/>
      <c r="D31" s="23"/>
      <c r="E31" s="25"/>
      <c r="F31" s="25"/>
      <c r="G31" s="25"/>
      <c r="H31" s="25"/>
      <c r="I31" s="25"/>
      <c r="J31" s="25"/>
      <c r="K31" s="25"/>
      <c r="L31" s="24"/>
      <c r="M31" s="24"/>
      <c r="N31" s="24"/>
      <c r="O31" s="24"/>
      <c r="P31" s="24"/>
      <c r="Q31" s="24" t="str">
        <f t="shared" si="0"/>
        <v/>
      </c>
      <c r="R31" s="25" t="str">
        <f>IFERROR(STDEV(E31:L31),"")</f>
        <v/>
      </c>
      <c r="S31" s="25"/>
      <c r="T31" s="25"/>
      <c r="U31" s="25" t="str">
        <f t="shared" si="1"/>
        <v/>
      </c>
      <c r="V31" s="26" t="str">
        <f>IFERROR(Q31*T31+U31,"")</f>
        <v/>
      </c>
      <c r="W31" s="25"/>
      <c r="X31" s="30"/>
      <c r="Y31" s="25"/>
      <c r="Z31" s="30"/>
      <c r="AA31" s="30"/>
      <c r="AB31" s="30"/>
    </row>
    <row r="32" spans="1:28" ht="18" customHeight="1" x14ac:dyDescent="0.2">
      <c r="A32" s="1"/>
      <c r="B32" s="1"/>
      <c r="D32" s="23"/>
      <c r="E32" s="25"/>
      <c r="F32" s="25"/>
      <c r="G32" s="25"/>
      <c r="H32" s="25"/>
      <c r="I32" s="25"/>
      <c r="J32" s="25"/>
      <c r="K32" s="25"/>
      <c r="L32" s="24"/>
      <c r="M32" s="24"/>
      <c r="N32" s="24"/>
      <c r="O32" s="24"/>
      <c r="P32" s="24"/>
      <c r="Q32" s="24" t="str">
        <f t="shared" si="0"/>
        <v/>
      </c>
      <c r="R32" s="25" t="str">
        <f>IFERROR(STDEV(E32:L32),"")</f>
        <v/>
      </c>
      <c r="S32" s="25"/>
      <c r="T32" s="25"/>
      <c r="U32" s="25" t="str">
        <f t="shared" si="1"/>
        <v/>
      </c>
      <c r="V32" s="26" t="str">
        <f>IFERROR(Q32*T32+U32,"")</f>
        <v/>
      </c>
      <c r="W32" s="25"/>
      <c r="X32" s="30"/>
      <c r="Y32" s="25"/>
      <c r="Z32" s="30"/>
      <c r="AA32" s="30"/>
      <c r="AB32" s="30"/>
    </row>
    <row r="33" spans="1:28" ht="18" customHeight="1" x14ac:dyDescent="0.2">
      <c r="A33" s="1"/>
      <c r="B33" s="1"/>
      <c r="D33" s="23"/>
      <c r="E33" s="25"/>
      <c r="F33" s="25"/>
      <c r="G33" s="25"/>
      <c r="H33" s="25"/>
      <c r="I33" s="25"/>
      <c r="J33" s="25"/>
      <c r="K33" s="25"/>
      <c r="L33" s="24"/>
      <c r="M33" s="24"/>
      <c r="N33" s="24"/>
      <c r="O33" s="24"/>
      <c r="P33" s="24"/>
      <c r="Q33" s="24" t="str">
        <f t="shared" si="0"/>
        <v/>
      </c>
      <c r="R33" s="25" t="str">
        <f>IFERROR(STDEV(E33:L33),"")</f>
        <v/>
      </c>
      <c r="S33" s="25"/>
      <c r="T33" s="25"/>
      <c r="U33" s="25" t="str">
        <f t="shared" si="1"/>
        <v/>
      </c>
      <c r="V33" s="26" t="str">
        <f>IFERROR(Q33*T33+U33,"")</f>
        <v/>
      </c>
      <c r="W33" s="25"/>
      <c r="X33" s="30"/>
      <c r="Y33" s="25"/>
      <c r="Z33" s="30"/>
      <c r="AA33" s="30"/>
      <c r="AB33" s="30"/>
    </row>
    <row r="34" spans="1:28" ht="18" customHeight="1" x14ac:dyDescent="0.2">
      <c r="A34" s="1"/>
      <c r="B34" s="1"/>
      <c r="D34" s="23"/>
      <c r="E34" s="25"/>
      <c r="F34" s="25"/>
      <c r="G34" s="25"/>
      <c r="H34" s="25"/>
      <c r="I34" s="25"/>
      <c r="J34" s="25"/>
      <c r="K34" s="25"/>
      <c r="L34" s="24"/>
      <c r="M34" s="24"/>
      <c r="N34" s="24"/>
      <c r="O34" s="24"/>
      <c r="P34" s="24"/>
      <c r="Q34" s="24" t="str">
        <f t="shared" si="0"/>
        <v/>
      </c>
      <c r="R34" s="25" t="str">
        <f>IFERROR(STDEV(E34:L34),"")</f>
        <v/>
      </c>
      <c r="S34" s="25"/>
      <c r="T34" s="25"/>
      <c r="U34" s="25" t="str">
        <f t="shared" si="1"/>
        <v/>
      </c>
      <c r="V34" s="26" t="str">
        <f>IFERROR(Q34*T34+U34,"")</f>
        <v/>
      </c>
      <c r="W34" s="25"/>
      <c r="X34" s="30"/>
      <c r="Y34" s="25"/>
      <c r="Z34" s="30"/>
      <c r="AA34" s="30"/>
      <c r="AB34" s="30"/>
    </row>
    <row r="35" spans="1:28" ht="18" customHeight="1" x14ac:dyDescent="0.2">
      <c r="A35" s="1"/>
      <c r="B35" s="1"/>
      <c r="D35" s="23"/>
      <c r="E35" s="25"/>
      <c r="F35" s="25"/>
      <c r="G35" s="25"/>
      <c r="H35" s="25"/>
      <c r="I35" s="25"/>
      <c r="J35" s="25"/>
      <c r="K35" s="25"/>
      <c r="L35" s="24"/>
      <c r="M35" s="24"/>
      <c r="N35" s="24"/>
      <c r="O35" s="25"/>
      <c r="P35" s="25"/>
      <c r="Q35" s="24" t="str">
        <f t="shared" si="0"/>
        <v/>
      </c>
      <c r="R35" s="25" t="str">
        <f>IFERROR(STDEV(E35:L35),"")</f>
        <v/>
      </c>
      <c r="S35" s="25"/>
      <c r="T35" s="25"/>
      <c r="U35" s="25" t="str">
        <f t="shared" si="1"/>
        <v/>
      </c>
      <c r="V35" s="26" t="str">
        <f>IFERROR(Q35*T35+U35,"")</f>
        <v/>
      </c>
      <c r="W35" s="25"/>
      <c r="X35" s="30"/>
      <c r="Y35" s="25"/>
      <c r="Z35" s="30"/>
      <c r="AA35" s="30"/>
      <c r="AB35" s="30"/>
    </row>
    <row r="36" spans="1:28" ht="16.5" customHeight="1" x14ac:dyDescent="0.2">
      <c r="A36" s="1"/>
      <c r="B36" s="1"/>
      <c r="D36" s="23"/>
      <c r="E36" s="25"/>
      <c r="F36" s="25"/>
      <c r="G36" s="25"/>
      <c r="H36" s="25"/>
      <c r="I36" s="25"/>
      <c r="J36" s="25"/>
      <c r="K36" s="25"/>
      <c r="L36" s="24"/>
      <c r="M36" s="24"/>
      <c r="N36" s="24"/>
      <c r="O36" s="25"/>
      <c r="P36" s="25"/>
      <c r="Q36" s="24" t="str">
        <f t="shared" si="0"/>
        <v/>
      </c>
      <c r="R36" s="25" t="str">
        <f>IFERROR(STDEV(E36:L36),"")</f>
        <v/>
      </c>
      <c r="S36" s="25"/>
      <c r="T36" s="25"/>
      <c r="U36" s="25" t="str">
        <f t="shared" si="1"/>
        <v/>
      </c>
      <c r="V36" s="26" t="str">
        <f>IFERROR(Q36*T36+U36,"")</f>
        <v/>
      </c>
      <c r="W36" s="25"/>
      <c r="X36" s="30"/>
      <c r="Y36" s="25"/>
      <c r="Z36" s="30"/>
      <c r="AA36" s="30"/>
      <c r="AB36" s="30"/>
    </row>
    <row r="37" spans="1:28" ht="16.5" customHeight="1" x14ac:dyDescent="0.2">
      <c r="A37" s="1"/>
      <c r="B37" s="1"/>
      <c r="D37" s="23"/>
      <c r="E37" s="25"/>
      <c r="F37" s="25"/>
      <c r="G37" s="25"/>
      <c r="H37" s="25"/>
      <c r="I37" s="25"/>
      <c r="J37" s="25"/>
      <c r="K37" s="25"/>
      <c r="L37" s="24"/>
      <c r="M37" s="24"/>
      <c r="N37" s="24"/>
      <c r="O37" s="25"/>
      <c r="P37" s="25"/>
      <c r="Q37" s="24" t="str">
        <f t="shared" si="0"/>
        <v/>
      </c>
      <c r="R37" s="25" t="str">
        <f>IFERROR(STDEV(E37:L37),"")</f>
        <v/>
      </c>
      <c r="S37" s="25"/>
      <c r="T37" s="25"/>
      <c r="U37" s="25" t="str">
        <f t="shared" si="1"/>
        <v/>
      </c>
      <c r="V37" s="26" t="str">
        <f>IFERROR(Q37*T37+U37,"")</f>
        <v/>
      </c>
      <c r="W37" s="25"/>
      <c r="X37" s="30"/>
      <c r="Y37" s="25"/>
      <c r="Z37" s="30"/>
      <c r="AA37" s="30"/>
      <c r="AB37" s="30"/>
    </row>
    <row r="38" spans="1:28" ht="16.5" customHeight="1" x14ac:dyDescent="0.2">
      <c r="A38" s="1"/>
      <c r="B38" s="1"/>
      <c r="D38" s="23"/>
      <c r="E38" s="25"/>
      <c r="F38" s="25"/>
      <c r="G38" s="25"/>
      <c r="H38" s="25"/>
      <c r="I38" s="25"/>
      <c r="J38" s="25"/>
      <c r="K38" s="25"/>
      <c r="L38" s="24"/>
      <c r="M38" s="24"/>
      <c r="N38" s="24"/>
      <c r="O38" s="25"/>
      <c r="P38" s="25"/>
      <c r="Q38" s="24" t="str">
        <f t="shared" si="0"/>
        <v/>
      </c>
      <c r="R38" s="25" t="str">
        <f>IFERROR(STDEV(E38:L38),"")</f>
        <v/>
      </c>
      <c r="S38" s="25"/>
      <c r="T38" s="25"/>
      <c r="U38" s="25" t="str">
        <f t="shared" si="1"/>
        <v/>
      </c>
      <c r="V38" s="26" t="str">
        <f>IFERROR(Q38*T38+U38,"")</f>
        <v/>
      </c>
      <c r="W38" s="25"/>
      <c r="X38" s="30"/>
      <c r="Y38" s="25"/>
      <c r="Z38" s="30"/>
      <c r="AA38" s="30"/>
      <c r="AB38" s="30"/>
    </row>
    <row r="39" spans="1:28" ht="16.5" customHeight="1" x14ac:dyDescent="0.2">
      <c r="A39" s="1"/>
      <c r="B39" s="1"/>
      <c r="D39" s="23"/>
      <c r="E39" s="25"/>
      <c r="F39" s="25"/>
      <c r="G39" s="25"/>
      <c r="H39" s="25"/>
      <c r="I39" s="25"/>
      <c r="J39" s="25"/>
      <c r="K39" s="25"/>
      <c r="L39" s="24"/>
      <c r="M39" s="24"/>
      <c r="N39" s="24"/>
      <c r="O39" s="25"/>
      <c r="P39" s="25"/>
      <c r="Q39" s="24" t="str">
        <f t="shared" si="0"/>
        <v/>
      </c>
      <c r="R39" s="25" t="str">
        <f>IFERROR(STDEV(E39:L39),"")</f>
        <v/>
      </c>
      <c r="S39" s="25"/>
      <c r="T39" s="25"/>
      <c r="U39" s="25" t="str">
        <f t="shared" si="1"/>
        <v/>
      </c>
      <c r="V39" s="26" t="str">
        <f>IFERROR(Q39*T39+U39,"")</f>
        <v/>
      </c>
      <c r="W39" s="25"/>
      <c r="X39" s="30"/>
      <c r="Y39" s="25"/>
      <c r="Z39" s="30"/>
      <c r="AA39" s="30"/>
      <c r="AB39" s="30"/>
    </row>
    <row r="40" spans="1:28" ht="16.5" customHeight="1" x14ac:dyDescent="0.2">
      <c r="A40" s="1"/>
      <c r="B40" s="1"/>
      <c r="D40" s="23"/>
      <c r="E40" s="25"/>
      <c r="F40" s="25"/>
      <c r="G40" s="25"/>
      <c r="H40" s="25"/>
      <c r="I40" s="25"/>
      <c r="J40" s="25"/>
      <c r="K40" s="25"/>
      <c r="L40" s="24"/>
      <c r="M40" s="24"/>
      <c r="N40" s="24"/>
      <c r="O40" s="25"/>
      <c r="P40" s="25"/>
      <c r="Q40" s="24" t="str">
        <f t="shared" si="0"/>
        <v/>
      </c>
      <c r="R40" s="25" t="str">
        <f>IFERROR(STDEV(E40:L40),"")</f>
        <v/>
      </c>
      <c r="S40" s="25"/>
      <c r="T40" s="25"/>
      <c r="U40" s="25" t="str">
        <f t="shared" si="1"/>
        <v/>
      </c>
      <c r="V40" s="26" t="str">
        <f>IFERROR(Q40*T40+U40,"")</f>
        <v/>
      </c>
      <c r="W40" s="25"/>
      <c r="X40" s="30"/>
      <c r="Y40" s="25"/>
      <c r="Z40" s="30"/>
      <c r="AA40" s="30"/>
      <c r="AB40" s="30"/>
    </row>
    <row r="41" spans="1:28" ht="16.5" customHeight="1" x14ac:dyDescent="0.2">
      <c r="A41" s="1"/>
      <c r="B41" s="1"/>
      <c r="D41" s="23"/>
      <c r="E41" s="25"/>
      <c r="F41" s="25"/>
      <c r="G41" s="25"/>
      <c r="H41" s="25"/>
      <c r="I41" s="25"/>
      <c r="J41" s="25"/>
      <c r="K41" s="25"/>
      <c r="L41" s="24"/>
      <c r="M41" s="24"/>
      <c r="N41" s="24"/>
      <c r="O41" s="25"/>
      <c r="P41" s="25"/>
      <c r="Q41" s="24" t="str">
        <f t="shared" si="0"/>
        <v/>
      </c>
      <c r="R41" s="25" t="str">
        <f>IFERROR(STDEV(E41:L41),"")</f>
        <v/>
      </c>
      <c r="S41" s="25"/>
      <c r="T41" s="25"/>
      <c r="U41" s="25" t="str">
        <f t="shared" si="1"/>
        <v/>
      </c>
      <c r="V41" s="26" t="str">
        <f>IFERROR(Q41*T41+U41,"")</f>
        <v/>
      </c>
      <c r="W41" s="25"/>
      <c r="X41" s="30"/>
      <c r="Y41" s="25"/>
      <c r="Z41" s="30"/>
      <c r="AA41" s="30"/>
      <c r="AB41" s="30"/>
    </row>
    <row r="42" spans="1:28" ht="16.5" customHeight="1" x14ac:dyDescent="0.2">
      <c r="A42" s="1"/>
      <c r="B42" s="1"/>
      <c r="D42" s="23"/>
      <c r="E42" s="25"/>
      <c r="F42" s="25"/>
      <c r="G42" s="25"/>
      <c r="H42" s="25"/>
      <c r="I42" s="25"/>
      <c r="J42" s="25"/>
      <c r="K42" s="25"/>
      <c r="L42" s="24"/>
      <c r="M42" s="24"/>
      <c r="N42" s="24"/>
      <c r="O42" s="25"/>
      <c r="P42" s="25"/>
      <c r="Q42" s="24" t="str">
        <f t="shared" si="0"/>
        <v/>
      </c>
      <c r="R42" s="25" t="str">
        <f>IFERROR(STDEV(E42:L42),"")</f>
        <v/>
      </c>
      <c r="S42" s="25"/>
      <c r="T42" s="25"/>
      <c r="U42" s="25" t="str">
        <f t="shared" si="1"/>
        <v/>
      </c>
      <c r="V42" s="26" t="str">
        <f>IFERROR(Q42*T42+U42,"")</f>
        <v/>
      </c>
      <c r="W42" s="25"/>
      <c r="X42" s="30"/>
      <c r="Y42" s="25"/>
      <c r="Z42" s="30"/>
      <c r="AA42" s="30"/>
      <c r="AB42" s="30"/>
    </row>
    <row r="43" spans="1:28" ht="16.5" customHeight="1" x14ac:dyDescent="0.2">
      <c r="A43" s="1"/>
      <c r="B43" s="1"/>
      <c r="D43" s="23"/>
      <c r="E43" s="25"/>
      <c r="F43" s="25"/>
      <c r="G43" s="25"/>
      <c r="H43" s="25"/>
      <c r="I43" s="25"/>
      <c r="J43" s="25"/>
      <c r="K43" s="24"/>
      <c r="L43" s="24"/>
      <c r="M43" s="24"/>
      <c r="N43" s="24"/>
      <c r="O43" s="25"/>
      <c r="P43" s="25"/>
      <c r="Q43" s="24" t="str">
        <f t="shared" si="0"/>
        <v/>
      </c>
      <c r="R43" s="25" t="str">
        <f>IFERROR(STDEV(E43:L43),"")</f>
        <v/>
      </c>
      <c r="S43" s="25"/>
      <c r="T43" s="25"/>
      <c r="U43" s="25" t="str">
        <f t="shared" si="1"/>
        <v/>
      </c>
      <c r="V43" s="26" t="str">
        <f>IFERROR(Q43*T43+U43,"")</f>
        <v/>
      </c>
      <c r="W43" s="25"/>
      <c r="X43" s="30"/>
      <c r="Y43" s="25"/>
      <c r="Z43" s="30"/>
      <c r="AA43" s="30"/>
      <c r="AB43" s="30"/>
    </row>
    <row r="44" spans="1:28" ht="16.5" customHeight="1" x14ac:dyDescent="0.2">
      <c r="A44" s="1"/>
      <c r="B44" s="1"/>
      <c r="D44" s="23"/>
      <c r="E44" s="25"/>
      <c r="F44" s="25"/>
      <c r="G44" s="25"/>
      <c r="H44" s="25"/>
      <c r="I44" s="25"/>
      <c r="J44" s="25"/>
      <c r="K44" s="24"/>
      <c r="L44" s="24"/>
      <c r="M44" s="24"/>
      <c r="N44" s="24"/>
      <c r="O44" s="25"/>
      <c r="P44" s="25"/>
      <c r="Q44" s="24" t="str">
        <f t="shared" si="0"/>
        <v/>
      </c>
      <c r="R44" s="25" t="str">
        <f>IFERROR(STDEV(E44:L44),"")</f>
        <v/>
      </c>
      <c r="S44" s="25"/>
      <c r="T44" s="25"/>
      <c r="U44" s="25" t="str">
        <f t="shared" si="1"/>
        <v/>
      </c>
      <c r="V44" s="26" t="str">
        <f>IFERROR(Q44*T44+U44,"")</f>
        <v/>
      </c>
      <c r="W44" s="25"/>
      <c r="X44" s="30"/>
      <c r="Y44" s="25"/>
      <c r="Z44" s="30"/>
      <c r="AA44" s="30"/>
      <c r="AB44" s="30"/>
    </row>
    <row r="45" spans="1:28" ht="16.5" customHeight="1" x14ac:dyDescent="0.2">
      <c r="A45" s="1"/>
      <c r="B45" s="1"/>
      <c r="D45" s="23"/>
      <c r="E45" s="25"/>
      <c r="F45" s="25"/>
      <c r="G45" s="25"/>
      <c r="H45" s="25"/>
      <c r="I45" s="25"/>
      <c r="J45" s="25"/>
      <c r="K45" s="24"/>
      <c r="L45" s="24"/>
      <c r="M45" s="24"/>
      <c r="N45" s="24"/>
      <c r="O45" s="25"/>
      <c r="P45" s="25"/>
      <c r="Q45" s="24" t="str">
        <f t="shared" si="0"/>
        <v/>
      </c>
      <c r="R45" s="25" t="str">
        <f>IFERROR(STDEV(E45:L45),"")</f>
        <v/>
      </c>
      <c r="S45" s="25"/>
      <c r="T45" s="25"/>
      <c r="U45" s="25" t="str">
        <f t="shared" si="1"/>
        <v/>
      </c>
      <c r="V45" s="26" t="str">
        <f>IFERROR(Q45*T45+U45,"")</f>
        <v/>
      </c>
      <c r="W45" s="25"/>
      <c r="X45" s="30"/>
      <c r="Y45" s="25"/>
      <c r="Z45" s="30"/>
      <c r="AA45" s="30"/>
      <c r="AB45" s="30"/>
    </row>
    <row r="46" spans="1:28" ht="16.5" customHeight="1" x14ac:dyDescent="0.2">
      <c r="A46" s="1"/>
      <c r="B46" s="1"/>
      <c r="D46" s="23"/>
      <c r="E46" s="25"/>
      <c r="F46" s="25"/>
      <c r="G46" s="25"/>
      <c r="H46" s="25"/>
      <c r="I46" s="25"/>
      <c r="J46" s="25"/>
      <c r="K46" s="24"/>
      <c r="L46" s="24"/>
      <c r="M46" s="24"/>
      <c r="N46" s="24"/>
      <c r="O46" s="25"/>
      <c r="P46" s="25"/>
      <c r="Q46" s="24" t="str">
        <f t="shared" si="0"/>
        <v/>
      </c>
      <c r="R46" s="25" t="str">
        <f>IFERROR(STDEV(E46:L46),"")</f>
        <v/>
      </c>
      <c r="S46" s="25"/>
      <c r="T46" s="25"/>
      <c r="U46" s="25" t="str">
        <f t="shared" si="1"/>
        <v/>
      </c>
      <c r="V46" s="26" t="str">
        <f>IFERROR(Q46*T46+U46,"")</f>
        <v/>
      </c>
      <c r="W46" s="25"/>
      <c r="X46" s="30"/>
      <c r="Y46" s="25"/>
      <c r="Z46" s="30"/>
      <c r="AA46" s="30"/>
      <c r="AB46" s="30"/>
    </row>
    <row r="47" spans="1:28" ht="16.5" customHeight="1" x14ac:dyDescent="0.2">
      <c r="A47" s="1"/>
      <c r="B47" s="1"/>
      <c r="D47" s="23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4" t="str">
        <f t="shared" si="0"/>
        <v/>
      </c>
      <c r="R47" s="25" t="str">
        <f>IFERROR(STDEV(E47:L47),"")</f>
        <v/>
      </c>
      <c r="S47" s="25"/>
      <c r="T47" s="25"/>
      <c r="U47" s="25" t="str">
        <f t="shared" si="1"/>
        <v/>
      </c>
      <c r="V47" s="26" t="str">
        <f>IFERROR(Q47*T47+U47,"")</f>
        <v/>
      </c>
      <c r="W47" s="25"/>
      <c r="X47" s="30"/>
      <c r="Y47" s="25"/>
      <c r="Z47" s="30"/>
      <c r="AA47" s="30"/>
      <c r="AB47" s="30"/>
    </row>
    <row r="48" spans="1:28" ht="16.5" customHeight="1" x14ac:dyDescent="0.2">
      <c r="A48" s="1"/>
      <c r="B48" s="1"/>
      <c r="D48" s="23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4" t="str">
        <f t="shared" si="0"/>
        <v/>
      </c>
      <c r="R48" s="25" t="str">
        <f>IFERROR(STDEV(E48:L48),"")</f>
        <v/>
      </c>
      <c r="S48" s="25"/>
      <c r="T48" s="25"/>
      <c r="U48" s="25" t="str">
        <f t="shared" si="1"/>
        <v/>
      </c>
      <c r="V48" s="26" t="str">
        <f>IFERROR(Q48*T48+U48,"")</f>
        <v/>
      </c>
      <c r="W48" s="25"/>
      <c r="X48" s="30"/>
      <c r="Y48" s="25"/>
      <c r="Z48" s="30"/>
      <c r="AA48" s="30"/>
      <c r="AB48" s="30"/>
    </row>
    <row r="49" spans="1:28" ht="16.5" customHeight="1" x14ac:dyDescent="0.2">
      <c r="A49" s="1"/>
      <c r="B49" s="1"/>
      <c r="D49" s="23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4" t="str">
        <f t="shared" si="0"/>
        <v/>
      </c>
      <c r="R49" s="25" t="str">
        <f>IFERROR(STDEV(E49:L49),"")</f>
        <v/>
      </c>
      <c r="S49" s="25"/>
      <c r="T49" s="25"/>
      <c r="U49" s="25" t="str">
        <f t="shared" si="1"/>
        <v/>
      </c>
      <c r="V49" s="26" t="str">
        <f>IFERROR(Q49*T49+U49,"")</f>
        <v/>
      </c>
      <c r="W49" s="25"/>
      <c r="X49" s="30"/>
      <c r="Y49" s="25"/>
      <c r="Z49" s="30"/>
      <c r="AA49" s="30"/>
      <c r="AB49" s="30"/>
    </row>
    <row r="50" spans="1:28" ht="16.5" customHeight="1" x14ac:dyDescent="0.2">
      <c r="A50" s="1"/>
      <c r="B50" s="1"/>
      <c r="D50" s="23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4" t="str">
        <f t="shared" si="0"/>
        <v/>
      </c>
      <c r="R50" s="25" t="str">
        <f>IFERROR(STDEV(E50:L50),"")</f>
        <v/>
      </c>
      <c r="S50" s="25"/>
      <c r="T50" s="25"/>
      <c r="U50" s="25" t="str">
        <f t="shared" si="1"/>
        <v/>
      </c>
      <c r="V50" s="26" t="str">
        <f>IFERROR(Q50*T50+U50,"")</f>
        <v/>
      </c>
      <c r="W50" s="25"/>
      <c r="X50" s="30"/>
      <c r="Y50" s="25"/>
      <c r="Z50" s="30"/>
      <c r="AA50" s="30"/>
      <c r="AB50" s="30"/>
    </row>
    <row r="51" spans="1:28" ht="16.5" customHeight="1" x14ac:dyDescent="0.2">
      <c r="A51" s="1"/>
      <c r="B51" s="1"/>
      <c r="D51" s="23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4" t="str">
        <f t="shared" si="0"/>
        <v/>
      </c>
      <c r="R51" s="25" t="str">
        <f>IFERROR(STDEV(E51:L51),"")</f>
        <v/>
      </c>
      <c r="S51" s="25"/>
      <c r="T51" s="25"/>
      <c r="U51" s="25" t="str">
        <f t="shared" si="1"/>
        <v/>
      </c>
      <c r="V51" s="26" t="str">
        <f>IFERROR(Q51*T51+U51,"")</f>
        <v/>
      </c>
      <c r="W51" s="25"/>
      <c r="X51" s="30"/>
      <c r="Y51" s="25"/>
      <c r="Z51" s="30"/>
      <c r="AA51" s="30"/>
      <c r="AB51" s="30"/>
    </row>
    <row r="52" spans="1:28" ht="16.5" customHeight="1" x14ac:dyDescent="0.2">
      <c r="A52" s="1"/>
      <c r="B52" s="1"/>
      <c r="D52" s="23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4" t="str">
        <f t="shared" si="0"/>
        <v/>
      </c>
      <c r="R52" s="25" t="str">
        <f>IFERROR(STDEV(E52:L52),"")</f>
        <v/>
      </c>
      <c r="S52" s="25"/>
      <c r="T52" s="25"/>
      <c r="U52" s="25" t="str">
        <f t="shared" si="1"/>
        <v/>
      </c>
      <c r="V52" s="26" t="str">
        <f>IFERROR(Q52*T52+U52,"")</f>
        <v/>
      </c>
      <c r="W52" s="25"/>
      <c r="X52" s="30"/>
      <c r="Y52" s="25"/>
      <c r="Z52" s="30"/>
      <c r="AA52" s="30"/>
      <c r="AB52" s="30"/>
    </row>
    <row r="53" spans="1:28" ht="16.5" customHeight="1" x14ac:dyDescent="0.2">
      <c r="A53" s="1"/>
      <c r="B53" s="1"/>
      <c r="D53" s="23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4" t="str">
        <f t="shared" si="0"/>
        <v/>
      </c>
      <c r="R53" s="25" t="str">
        <f>IFERROR(STDEV(E53:L53),"")</f>
        <v/>
      </c>
      <c r="S53" s="25"/>
      <c r="T53" s="25"/>
      <c r="U53" s="25" t="str">
        <f t="shared" si="1"/>
        <v/>
      </c>
      <c r="V53" s="26" t="str">
        <f>IFERROR(Q53*T53+U53,"")</f>
        <v/>
      </c>
      <c r="W53" s="25"/>
      <c r="X53" s="30"/>
      <c r="Y53" s="25"/>
      <c r="Z53" s="30"/>
      <c r="AA53" s="30"/>
      <c r="AB53" s="30"/>
    </row>
    <row r="54" spans="1:28" ht="16.5" customHeight="1" x14ac:dyDescent="0.2">
      <c r="A54" s="1"/>
      <c r="B54" s="1"/>
      <c r="D54" s="23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4" t="str">
        <f t="shared" si="0"/>
        <v/>
      </c>
      <c r="R54" s="25" t="str">
        <f>IFERROR(STDEV(E54:L54),"")</f>
        <v/>
      </c>
      <c r="S54" s="25"/>
      <c r="T54" s="25"/>
      <c r="U54" s="25" t="str">
        <f t="shared" si="1"/>
        <v/>
      </c>
      <c r="V54" s="26" t="str">
        <f>IFERROR(Q54*T54+U54,"")</f>
        <v/>
      </c>
      <c r="W54" s="25"/>
      <c r="X54" s="30"/>
      <c r="Y54" s="25"/>
      <c r="Z54" s="30"/>
      <c r="AA54" s="30"/>
      <c r="AB54" s="30"/>
    </row>
    <row r="55" spans="1:28" ht="16.5" customHeight="1" x14ac:dyDescent="0.2">
      <c r="A55" s="1"/>
      <c r="B55" s="1"/>
      <c r="D55" s="23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4" t="str">
        <f t="shared" si="0"/>
        <v/>
      </c>
      <c r="R55" s="25" t="str">
        <f>IFERROR(STDEV(E55:L55),"")</f>
        <v/>
      </c>
      <c r="S55" s="25"/>
      <c r="T55" s="25"/>
      <c r="U55" s="25" t="str">
        <f t="shared" si="1"/>
        <v/>
      </c>
      <c r="V55" s="26" t="str">
        <f>IFERROR(Q55*T55+U55,"")</f>
        <v/>
      </c>
      <c r="W55" s="25"/>
      <c r="X55" s="25"/>
      <c r="Y55" s="25"/>
      <c r="Z55" s="25"/>
      <c r="AA55" s="25"/>
      <c r="AB55" s="25"/>
    </row>
    <row r="56" spans="1:28" ht="16.5" customHeight="1" x14ac:dyDescent="0.2">
      <c r="A56" s="1"/>
      <c r="B56" s="1"/>
      <c r="D56" s="23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4" t="str">
        <f t="shared" si="0"/>
        <v/>
      </c>
      <c r="R56" s="25" t="str">
        <f>IFERROR(STDEV(E56:L56),"")</f>
        <v/>
      </c>
      <c r="S56" s="25"/>
      <c r="T56" s="25"/>
      <c r="U56" s="25" t="str">
        <f t="shared" si="1"/>
        <v/>
      </c>
      <c r="V56" s="26" t="str">
        <f>IFERROR(Q56*T56+U56,"")</f>
        <v/>
      </c>
      <c r="W56" s="25"/>
      <c r="X56" s="25"/>
      <c r="Y56" s="25"/>
      <c r="Z56" s="25"/>
      <c r="AA56" s="25"/>
      <c r="AB56" s="25"/>
    </row>
    <row r="57" spans="1:28" ht="16.5" customHeight="1" x14ac:dyDescent="0.2">
      <c r="A57" s="1"/>
      <c r="B57" s="1"/>
      <c r="D57" s="23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4" t="str">
        <f t="shared" si="0"/>
        <v/>
      </c>
      <c r="R57" s="25" t="str">
        <f>IFERROR(STDEV(E57:L57),"")</f>
        <v/>
      </c>
      <c r="S57" s="25"/>
      <c r="T57" s="25"/>
      <c r="U57" s="25" t="str">
        <f t="shared" si="1"/>
        <v/>
      </c>
      <c r="V57" s="26" t="str">
        <f>IFERROR(Q57*T57+U57,"")</f>
        <v/>
      </c>
      <c r="W57" s="25"/>
      <c r="X57" s="25"/>
      <c r="Y57" s="25"/>
      <c r="Z57" s="25"/>
      <c r="AA57" s="25"/>
      <c r="AB57" s="25"/>
    </row>
    <row r="58" spans="1:28" ht="16.5" customHeight="1" x14ac:dyDescent="0.2">
      <c r="A58" s="1"/>
      <c r="B58" s="1"/>
      <c r="D58" s="23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4" t="str">
        <f t="shared" si="0"/>
        <v/>
      </c>
      <c r="R58" s="25" t="str">
        <f>IFERROR(STDEV(E58:L58),"")</f>
        <v/>
      </c>
      <c r="S58" s="25"/>
      <c r="T58" s="25"/>
      <c r="U58" s="25" t="str">
        <f t="shared" si="1"/>
        <v/>
      </c>
      <c r="V58" s="26" t="str">
        <f>IFERROR(Q58*T58+U58,"")</f>
        <v/>
      </c>
      <c r="W58" s="25"/>
      <c r="X58" s="25"/>
      <c r="Y58" s="25"/>
      <c r="Z58" s="25"/>
      <c r="AA58" s="25"/>
      <c r="AB58" s="25"/>
    </row>
    <row r="59" spans="1:28" ht="16.5" customHeight="1" x14ac:dyDescent="0.2">
      <c r="A59" s="1"/>
      <c r="B59" s="1"/>
      <c r="D59" s="23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4" t="str">
        <f t="shared" si="0"/>
        <v/>
      </c>
      <c r="R59" s="25" t="str">
        <f>IFERROR(STDEV(E59:L59),"")</f>
        <v/>
      </c>
      <c r="S59" s="25"/>
      <c r="T59" s="25"/>
      <c r="U59" s="25" t="str">
        <f t="shared" si="1"/>
        <v/>
      </c>
      <c r="V59" s="26" t="str">
        <f>IFERROR(Q59*T59+U59,"")</f>
        <v/>
      </c>
      <c r="W59" s="25"/>
      <c r="X59" s="25"/>
      <c r="Y59" s="25"/>
      <c r="Z59" s="25"/>
      <c r="AA59" s="25"/>
      <c r="AB59" s="25"/>
    </row>
    <row r="60" spans="1:28" ht="16.5" customHeight="1" x14ac:dyDescent="0.2">
      <c r="A60" s="1"/>
      <c r="B60" s="1"/>
      <c r="D60" s="23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4" t="str">
        <f t="shared" si="0"/>
        <v/>
      </c>
      <c r="R60" s="25" t="str">
        <f>IFERROR(STDEV(E60:L60),"")</f>
        <v/>
      </c>
      <c r="S60" s="25"/>
      <c r="T60" s="25"/>
      <c r="U60" s="25" t="str">
        <f t="shared" si="1"/>
        <v/>
      </c>
      <c r="V60" s="26" t="str">
        <f>IFERROR(Q60*T60+U60,"")</f>
        <v/>
      </c>
      <c r="W60" s="25"/>
      <c r="X60" s="25"/>
      <c r="Y60" s="25"/>
      <c r="Z60" s="25"/>
      <c r="AA60" s="25"/>
      <c r="AB60" s="25"/>
    </row>
    <row r="61" spans="1:28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28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28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28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2" ht="16.5" customHeight="1" x14ac:dyDescent="0.2">
      <c r="A65" s="1"/>
      <c r="B65" s="1"/>
    </row>
    <row r="66" spans="1:2" ht="16.5" customHeight="1" x14ac:dyDescent="0.2">
      <c r="A66" s="1"/>
      <c r="B66" s="1"/>
    </row>
    <row r="67" spans="1:2" ht="16.5" customHeight="1" x14ac:dyDescent="0.2">
      <c r="A67" s="1"/>
      <c r="B67" s="1"/>
    </row>
    <row r="68" spans="1:2" ht="16.5" customHeight="1" x14ac:dyDescent="0.2">
      <c r="A68" s="1"/>
      <c r="B68" s="1"/>
    </row>
    <row r="69" spans="1:2" ht="16.5" customHeight="1" x14ac:dyDescent="0.2">
      <c r="A69" s="1"/>
      <c r="B69" s="1"/>
    </row>
    <row r="70" spans="1:2" ht="16.5" customHeight="1" x14ac:dyDescent="0.2">
      <c r="A70" s="1"/>
      <c r="B70" s="1"/>
    </row>
    <row r="71" spans="1:2" ht="16.5" customHeight="1" x14ac:dyDescent="0.2">
      <c r="A71" s="1"/>
      <c r="B71" s="1"/>
    </row>
    <row r="72" spans="1:2" ht="16.5" customHeight="1" x14ac:dyDescent="0.2">
      <c r="A72" s="1"/>
      <c r="B72" s="1"/>
    </row>
    <row r="73" spans="1:2" ht="16.5" customHeight="1" x14ac:dyDescent="0.2">
      <c r="A73" s="1"/>
      <c r="B73" s="1"/>
    </row>
    <row r="74" spans="1:2" ht="16.5" customHeight="1" x14ac:dyDescent="0.2">
      <c r="A74" s="1"/>
      <c r="B74" s="1"/>
    </row>
    <row r="75" spans="1:2" ht="16.5" customHeight="1" x14ac:dyDescent="0.2">
      <c r="A75" s="1"/>
      <c r="B75" s="1"/>
    </row>
    <row r="76" spans="1:2" ht="16.5" customHeight="1" x14ac:dyDescent="0.2">
      <c r="A76" s="1"/>
      <c r="B76" s="1"/>
    </row>
    <row r="77" spans="1:2" ht="16.5" customHeight="1" x14ac:dyDescent="0.2">
      <c r="A77" s="1"/>
      <c r="B77" s="1"/>
    </row>
    <row r="78" spans="1:2" ht="16.5" customHeight="1" x14ac:dyDescent="0.2">
      <c r="A78" s="1"/>
      <c r="B78" s="1"/>
    </row>
    <row r="79" spans="1:2" ht="16.5" customHeight="1" x14ac:dyDescent="0.2">
      <c r="A79" s="1"/>
      <c r="B79" s="1"/>
    </row>
    <row r="80" spans="1:2" ht="16.5" customHeight="1" x14ac:dyDescent="0.2">
      <c r="A80" s="1"/>
      <c r="B80" s="1"/>
    </row>
    <row r="81" spans="1:2" ht="16.5" customHeight="1" x14ac:dyDescent="0.2">
      <c r="A81" s="1"/>
      <c r="B81" s="1"/>
    </row>
    <row r="82" spans="1:2" ht="16.5" customHeight="1" x14ac:dyDescent="0.2">
      <c r="A82" s="1"/>
      <c r="B82" s="1"/>
    </row>
    <row r="83" spans="1:2" ht="16.5" customHeight="1" x14ac:dyDescent="0.2">
      <c r="A83" s="1"/>
      <c r="B83" s="1"/>
    </row>
    <row r="84" spans="1:2" ht="16.5" customHeight="1" x14ac:dyDescent="0.2">
      <c r="A84" s="1"/>
      <c r="B84" s="1"/>
    </row>
    <row r="85" spans="1:2" ht="16.5" customHeight="1" x14ac:dyDescent="0.2">
      <c r="A85" s="1"/>
      <c r="B85" s="1"/>
    </row>
    <row r="86" spans="1:2" ht="16.5" customHeight="1" x14ac:dyDescent="0.2">
      <c r="A86" s="1"/>
      <c r="B86" s="1"/>
    </row>
    <row r="87" spans="1:2" ht="16.5" customHeight="1" x14ac:dyDescent="0.2">
      <c r="A87" s="1"/>
      <c r="B87" s="1"/>
    </row>
    <row r="88" spans="1:2" ht="16.5" customHeight="1" x14ac:dyDescent="0.2">
      <c r="A88" s="1"/>
      <c r="B88" s="1"/>
    </row>
    <row r="89" spans="1:2" ht="16.5" customHeight="1" x14ac:dyDescent="0.2">
      <c r="A89" s="1"/>
      <c r="B89" s="1"/>
    </row>
    <row r="90" spans="1:2" ht="16.5" customHeight="1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</sheetData>
  <mergeCells count="3">
    <mergeCell ref="A1:B5"/>
    <mergeCell ref="E4:Q4"/>
    <mergeCell ref="R4:AB4"/>
  </mergeCells>
  <phoneticPr fontId="12" type="noConversion"/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B21E1-9822-436B-BA37-650386B1FCC6}">
  <dimension ref="A1:Q254"/>
  <sheetViews>
    <sheetView showGridLines="0" showRowColHeaders="0" zoomScale="70" zoomScaleNormal="70" workbookViewId="0">
      <selection sqref="A1:B6"/>
    </sheetView>
  </sheetViews>
  <sheetFormatPr defaultRowHeight="15" x14ac:dyDescent="0.2"/>
  <cols>
    <col min="1" max="1" width="10.77734375" customWidth="1"/>
    <col min="2" max="2" width="10" customWidth="1"/>
    <col min="3" max="3" width="4.88671875" style="19" customWidth="1"/>
    <col min="4" max="5" width="10.77734375" customWidth="1"/>
    <col min="6" max="17" width="10.77734375" style="17" customWidth="1"/>
    <col min="18" max="18" width="11.88671875" customWidth="1"/>
    <col min="20" max="21" width="6.44140625" customWidth="1"/>
    <col min="23" max="23" width="12.6640625" customWidth="1"/>
    <col min="24" max="24" width="10.21875" customWidth="1"/>
    <col min="25" max="25" width="13" bestFit="1" customWidth="1"/>
    <col min="26" max="26" width="10.21875" bestFit="1" customWidth="1"/>
    <col min="27" max="29" width="13.44140625" bestFit="1" customWidth="1"/>
  </cols>
  <sheetData>
    <row r="1" spans="1:17" ht="25.5" customHeight="1" x14ac:dyDescent="0.2">
      <c r="A1" s="31" t="s">
        <v>0</v>
      </c>
      <c r="B1" s="31"/>
      <c r="C1" s="18"/>
    </row>
    <row r="2" spans="1:17" ht="9" customHeight="1" x14ac:dyDescent="0.2">
      <c r="A2" s="31"/>
      <c r="B2" s="31"/>
      <c r="C2" s="18"/>
    </row>
    <row r="3" spans="1:17" ht="9" customHeight="1" x14ac:dyDescent="0.2">
      <c r="A3" s="31"/>
      <c r="B3" s="31"/>
      <c r="C3" s="18"/>
    </row>
    <row r="4" spans="1:17" ht="19.5" customHeight="1" x14ac:dyDescent="0.2">
      <c r="A4" s="31"/>
      <c r="B4" s="31"/>
      <c r="C4" s="18"/>
    </row>
    <row r="5" spans="1:17" ht="19.5" customHeight="1" x14ac:dyDescent="0.2">
      <c r="A5" s="31"/>
      <c r="B5" s="31"/>
      <c r="C5" s="18"/>
      <c r="D5" s="22"/>
      <c r="E5" s="50" t="s">
        <v>37</v>
      </c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25.5" customHeight="1" x14ac:dyDescent="0.2">
      <c r="A6" s="31"/>
      <c r="B6" s="31"/>
      <c r="C6" s="18"/>
      <c r="D6" s="20" t="s">
        <v>12</v>
      </c>
      <c r="E6" s="21" t="s">
        <v>13</v>
      </c>
      <c r="F6" s="21" t="s">
        <v>14</v>
      </c>
      <c r="G6" s="21" t="s">
        <v>15</v>
      </c>
      <c r="H6" s="21" t="s">
        <v>16</v>
      </c>
      <c r="I6" s="21" t="s">
        <v>17</v>
      </c>
      <c r="J6" s="21" t="s">
        <v>18</v>
      </c>
      <c r="K6" s="21" t="s">
        <v>19</v>
      </c>
      <c r="L6" s="21" t="s">
        <v>20</v>
      </c>
      <c r="M6" s="21" t="s">
        <v>21</v>
      </c>
      <c r="N6" s="21" t="s">
        <v>22</v>
      </c>
      <c r="O6" s="21" t="s">
        <v>23</v>
      </c>
      <c r="P6" s="21" t="s">
        <v>24</v>
      </c>
      <c r="Q6" s="21" t="s">
        <v>25</v>
      </c>
    </row>
    <row r="7" spans="1:17" ht="18" customHeight="1" x14ac:dyDescent="0.2">
      <c r="A7" s="1"/>
      <c r="B7" s="1"/>
      <c r="D7" s="23">
        <v>10</v>
      </c>
      <c r="E7" s="24">
        <f>VLOOKUP(D7,'1'!D6:P60,2,0)</f>
        <v>925</v>
      </c>
      <c r="F7" s="24">
        <f>VLOOKUP(D7,'1'!D6:P60,3,0)</f>
        <v>661</v>
      </c>
      <c r="G7" s="24">
        <f>VLOOKUP(D7,'1'!D6:P60,4,0)</f>
        <v>844</v>
      </c>
      <c r="H7" s="24">
        <f>VLOOKUP(D7,'1'!D6:P60,5,0)</f>
        <v>998</v>
      </c>
      <c r="I7" s="24">
        <f>VLOOKUP(D7,'1'!D6:P60,6,0)</f>
        <v>1257</v>
      </c>
      <c r="J7" s="24">
        <f>VLOOKUP(D7,'1'!D6:P60,7,0)</f>
        <v>718</v>
      </c>
      <c r="K7" s="24">
        <f>VLOOKUP(D7,'1'!D6:P60,8,0)</f>
        <v>565</v>
      </c>
      <c r="L7" s="24">
        <f>VLOOKUP(D7,'1'!D6:P60,9,0)</f>
        <v>1287</v>
      </c>
      <c r="M7" s="24">
        <f>VLOOKUP(D7,'1'!D6:P60,10,0)</f>
        <v>705</v>
      </c>
      <c r="N7" s="24">
        <f>VLOOKUP(D7,'1'!D6:P60,11,0)</f>
        <v>619</v>
      </c>
      <c r="O7" s="24">
        <f>VLOOKUP(D7,'1'!D6:P60,12,0)</f>
        <v>783</v>
      </c>
      <c r="P7" s="24">
        <f>VLOOKUP(D7,'1'!D6:P60,13,0)</f>
        <v>886</v>
      </c>
      <c r="Q7" s="24">
        <f>IFERROR(AVERAGE(E7:P7),"")</f>
        <v>854</v>
      </c>
    </row>
    <row r="8" spans="1:17" ht="18" customHeight="1" x14ac:dyDescent="0.2">
      <c r="A8" s="1"/>
      <c r="B8" s="1"/>
      <c r="F8"/>
      <c r="G8"/>
      <c r="H8"/>
      <c r="I8"/>
      <c r="J8"/>
      <c r="K8"/>
      <c r="L8"/>
      <c r="M8"/>
      <c r="N8"/>
      <c r="O8"/>
      <c r="P8"/>
      <c r="Q8"/>
    </row>
    <row r="9" spans="1:17" ht="18" customHeight="1" x14ac:dyDescent="0.2">
      <c r="A9" s="1"/>
      <c r="B9" s="1"/>
      <c r="F9"/>
      <c r="G9"/>
      <c r="H9"/>
      <c r="I9"/>
      <c r="J9"/>
      <c r="K9"/>
      <c r="L9"/>
      <c r="M9"/>
      <c r="N9"/>
      <c r="O9"/>
      <c r="P9"/>
      <c r="Q9"/>
    </row>
    <row r="10" spans="1:17" ht="18" customHeight="1" x14ac:dyDescent="0.2">
      <c r="A10" s="1"/>
      <c r="B10" s="1"/>
      <c r="F10"/>
      <c r="G10"/>
      <c r="H10"/>
      <c r="I10"/>
      <c r="J10"/>
      <c r="K10"/>
      <c r="L10"/>
      <c r="M10"/>
      <c r="N10"/>
      <c r="O10"/>
      <c r="P10"/>
      <c r="Q10"/>
    </row>
    <row r="11" spans="1:17" ht="18" customHeight="1" x14ac:dyDescent="0.2">
      <c r="A11" s="1"/>
      <c r="B11" s="1"/>
      <c r="F11"/>
      <c r="G11"/>
      <c r="H11"/>
      <c r="I11"/>
      <c r="J11"/>
      <c r="K11"/>
      <c r="L11"/>
      <c r="M11"/>
      <c r="N11"/>
      <c r="O11"/>
      <c r="P11"/>
      <c r="Q11"/>
    </row>
    <row r="12" spans="1:17" ht="18" customHeight="1" x14ac:dyDescent="0.2">
      <c r="A12" s="1"/>
      <c r="B12" s="1"/>
      <c r="F12"/>
      <c r="G12"/>
      <c r="H12"/>
      <c r="I12"/>
      <c r="J12"/>
      <c r="K12"/>
      <c r="L12"/>
      <c r="M12"/>
      <c r="N12"/>
      <c r="O12"/>
      <c r="P12"/>
      <c r="Q12"/>
    </row>
    <row r="13" spans="1:17" ht="18" customHeight="1" x14ac:dyDescent="0.2">
      <c r="A13" s="1"/>
      <c r="B13" s="1"/>
      <c r="F13"/>
      <c r="G13"/>
      <c r="H13"/>
      <c r="I13"/>
      <c r="J13"/>
      <c r="K13"/>
      <c r="L13"/>
      <c r="M13"/>
      <c r="N13"/>
      <c r="O13"/>
      <c r="P13"/>
      <c r="Q13"/>
    </row>
    <row r="14" spans="1:17" ht="18" customHeight="1" x14ac:dyDescent="0.2">
      <c r="A14" s="1"/>
      <c r="B14" s="1"/>
      <c r="F14"/>
      <c r="G14"/>
      <c r="H14"/>
      <c r="I14"/>
      <c r="J14"/>
      <c r="K14"/>
      <c r="L14"/>
      <c r="M14"/>
      <c r="N14"/>
      <c r="O14"/>
      <c r="P14"/>
      <c r="Q14"/>
    </row>
    <row r="15" spans="1:17" ht="18" customHeight="1" x14ac:dyDescent="0.2">
      <c r="A15" s="1"/>
      <c r="B15" s="1"/>
      <c r="F15"/>
      <c r="G15"/>
      <c r="H15"/>
      <c r="I15"/>
      <c r="J15"/>
      <c r="K15"/>
      <c r="L15"/>
      <c r="M15"/>
      <c r="N15"/>
      <c r="O15"/>
      <c r="P15"/>
      <c r="Q15"/>
    </row>
    <row r="16" spans="1:17" ht="18" customHeight="1" x14ac:dyDescent="0.2">
      <c r="A16" s="1"/>
      <c r="B16" s="1"/>
      <c r="F16"/>
      <c r="G16"/>
      <c r="H16"/>
      <c r="I16"/>
      <c r="J16"/>
      <c r="K16"/>
      <c r="L16"/>
      <c r="M16"/>
      <c r="N16"/>
      <c r="O16"/>
      <c r="P16"/>
      <c r="Q16"/>
    </row>
    <row r="17" spans="1:17" ht="18" customHeight="1" x14ac:dyDescent="0.2">
      <c r="A17" s="1"/>
      <c r="B17" s="1"/>
      <c r="F17"/>
      <c r="G17"/>
      <c r="H17"/>
      <c r="I17"/>
      <c r="J17"/>
      <c r="K17"/>
      <c r="L17"/>
      <c r="M17"/>
      <c r="N17"/>
      <c r="O17"/>
      <c r="P17"/>
      <c r="Q17"/>
    </row>
    <row r="18" spans="1:17" ht="18" customHeight="1" x14ac:dyDescent="0.2">
      <c r="A18" s="1"/>
      <c r="B18" s="1"/>
      <c r="F18"/>
      <c r="G18"/>
      <c r="H18"/>
      <c r="I18"/>
      <c r="J18"/>
      <c r="K18"/>
      <c r="L18"/>
      <c r="M18"/>
      <c r="N18"/>
      <c r="O18"/>
      <c r="P18"/>
      <c r="Q18"/>
    </row>
    <row r="19" spans="1:17" ht="18" customHeight="1" x14ac:dyDescent="0.2">
      <c r="A19" s="1"/>
      <c r="B19" s="1"/>
      <c r="F19"/>
      <c r="G19"/>
      <c r="H19"/>
      <c r="I19"/>
      <c r="J19"/>
      <c r="K19"/>
      <c r="L19"/>
      <c r="M19"/>
      <c r="N19"/>
      <c r="O19"/>
      <c r="P19"/>
      <c r="Q19"/>
    </row>
    <row r="20" spans="1:17" ht="18" customHeight="1" x14ac:dyDescent="0.2">
      <c r="A20" s="1"/>
      <c r="B20" s="1"/>
      <c r="F20"/>
      <c r="G20"/>
      <c r="H20"/>
      <c r="I20"/>
      <c r="J20"/>
      <c r="K20"/>
      <c r="L20"/>
      <c r="M20"/>
      <c r="N20"/>
      <c r="O20"/>
      <c r="P20"/>
      <c r="Q20"/>
    </row>
    <row r="21" spans="1:17" ht="18" customHeight="1" x14ac:dyDescent="0.2">
      <c r="A21" s="1"/>
      <c r="B21" s="1"/>
      <c r="F21"/>
      <c r="G21"/>
      <c r="H21"/>
      <c r="I21"/>
      <c r="J21"/>
      <c r="K21"/>
      <c r="L21"/>
      <c r="M21"/>
      <c r="N21"/>
      <c r="O21"/>
      <c r="P21"/>
      <c r="Q21"/>
    </row>
    <row r="22" spans="1:17" ht="18" customHeight="1" x14ac:dyDescent="0.2">
      <c r="A22" s="1"/>
      <c r="B22" s="1"/>
      <c r="F22"/>
      <c r="G22"/>
      <c r="H22"/>
      <c r="I22"/>
      <c r="J22"/>
      <c r="K22"/>
      <c r="L22"/>
      <c r="M22"/>
      <c r="N22"/>
      <c r="O22"/>
      <c r="P22"/>
      <c r="Q22"/>
    </row>
    <row r="23" spans="1:17" ht="18" customHeight="1" x14ac:dyDescent="0.2">
      <c r="A23" s="1"/>
      <c r="B23" s="1"/>
      <c r="F23"/>
      <c r="G23"/>
      <c r="H23"/>
      <c r="I23"/>
      <c r="J23"/>
      <c r="K23"/>
      <c r="L23"/>
      <c r="M23"/>
      <c r="N23"/>
      <c r="O23"/>
      <c r="P23"/>
      <c r="Q23"/>
    </row>
    <row r="24" spans="1:17" ht="18" customHeight="1" x14ac:dyDescent="0.2">
      <c r="A24" s="1"/>
      <c r="B24" s="1"/>
      <c r="F24"/>
      <c r="G24"/>
      <c r="H24"/>
      <c r="I24"/>
      <c r="J24"/>
      <c r="K24"/>
      <c r="L24"/>
      <c r="M24"/>
      <c r="N24"/>
      <c r="O24"/>
      <c r="P24"/>
      <c r="Q24"/>
    </row>
    <row r="25" spans="1:17" ht="18" customHeight="1" x14ac:dyDescent="0.2">
      <c r="A25" s="1"/>
      <c r="B25" s="1"/>
      <c r="F25"/>
      <c r="G25"/>
      <c r="H25"/>
      <c r="I25"/>
      <c r="J25"/>
      <c r="K25"/>
      <c r="L25"/>
      <c r="M25"/>
      <c r="N25"/>
      <c r="O25"/>
      <c r="P25"/>
      <c r="Q25"/>
    </row>
    <row r="26" spans="1:17" ht="18" customHeight="1" x14ac:dyDescent="0.2">
      <c r="A26" s="1"/>
      <c r="B26" s="1"/>
      <c r="F26"/>
      <c r="G26"/>
      <c r="H26"/>
      <c r="I26"/>
      <c r="J26"/>
      <c r="K26"/>
      <c r="L26"/>
      <c r="M26"/>
      <c r="N26"/>
      <c r="O26"/>
      <c r="P26"/>
      <c r="Q26"/>
    </row>
    <row r="27" spans="1:17" ht="18" customHeight="1" x14ac:dyDescent="0.2">
      <c r="A27" s="1"/>
      <c r="B27" s="1"/>
      <c r="F27"/>
      <c r="G27"/>
      <c r="H27"/>
      <c r="I27"/>
      <c r="J27"/>
      <c r="K27"/>
      <c r="L27"/>
      <c r="M27"/>
      <c r="N27"/>
      <c r="O27"/>
      <c r="P27"/>
      <c r="Q27"/>
    </row>
    <row r="28" spans="1:17" ht="18" customHeight="1" x14ac:dyDescent="0.2">
      <c r="A28" s="1"/>
      <c r="B28" s="1"/>
      <c r="F28"/>
      <c r="G28"/>
      <c r="H28"/>
      <c r="I28"/>
      <c r="J28"/>
      <c r="K28"/>
      <c r="L28"/>
      <c r="M28"/>
      <c r="N28"/>
      <c r="O28"/>
      <c r="P28"/>
      <c r="Q28"/>
    </row>
    <row r="29" spans="1:17" ht="18" customHeight="1" x14ac:dyDescent="0.2">
      <c r="A29" s="1"/>
      <c r="B29" s="1"/>
      <c r="F29"/>
      <c r="G29"/>
      <c r="H29"/>
      <c r="I29"/>
      <c r="J29"/>
      <c r="K29"/>
      <c r="L29"/>
      <c r="M29"/>
      <c r="N29"/>
      <c r="O29"/>
      <c r="P29"/>
      <c r="Q29"/>
    </row>
    <row r="30" spans="1:17" ht="18" customHeight="1" x14ac:dyDescent="0.2">
      <c r="A30" s="1"/>
      <c r="B30" s="1"/>
      <c r="F30"/>
      <c r="G30"/>
      <c r="H30"/>
      <c r="I30"/>
      <c r="J30"/>
      <c r="K30"/>
      <c r="L30"/>
      <c r="M30"/>
      <c r="N30"/>
      <c r="O30"/>
      <c r="P30"/>
      <c r="Q30"/>
    </row>
    <row r="31" spans="1:17" ht="18" customHeight="1" x14ac:dyDescent="0.2">
      <c r="A31" s="1"/>
      <c r="B31" s="1"/>
      <c r="F31"/>
      <c r="G31"/>
      <c r="H31"/>
      <c r="I31"/>
      <c r="J31"/>
      <c r="K31"/>
      <c r="L31"/>
      <c r="M31"/>
      <c r="N31"/>
      <c r="O31"/>
      <c r="P31"/>
      <c r="Q31"/>
    </row>
    <row r="32" spans="1:17" ht="18" customHeight="1" x14ac:dyDescent="0.2">
      <c r="A32" s="1"/>
      <c r="B32" s="1"/>
      <c r="F32"/>
      <c r="G32"/>
      <c r="H32"/>
      <c r="I32"/>
      <c r="J32"/>
      <c r="K32"/>
      <c r="L32"/>
      <c r="M32"/>
      <c r="N32"/>
      <c r="O32"/>
      <c r="P32"/>
      <c r="Q32"/>
    </row>
    <row r="33" spans="1:17" ht="18" customHeight="1" x14ac:dyDescent="0.2">
      <c r="A33" s="1"/>
      <c r="B33" s="1"/>
      <c r="F33"/>
      <c r="G33"/>
      <c r="H33"/>
      <c r="I33"/>
      <c r="J33"/>
      <c r="K33"/>
      <c r="L33"/>
      <c r="M33"/>
      <c r="N33"/>
      <c r="O33"/>
      <c r="P33"/>
      <c r="Q33"/>
    </row>
    <row r="34" spans="1:17" ht="18" customHeight="1" x14ac:dyDescent="0.2">
      <c r="A34" s="1"/>
      <c r="B34" s="1"/>
      <c r="F34"/>
      <c r="G34"/>
      <c r="H34"/>
      <c r="I34"/>
      <c r="J34"/>
      <c r="K34"/>
      <c r="L34"/>
      <c r="M34"/>
      <c r="N34"/>
      <c r="O34"/>
      <c r="P34"/>
      <c r="Q34"/>
    </row>
    <row r="35" spans="1:17" ht="18" customHeight="1" x14ac:dyDescent="0.2">
      <c r="A35" s="1"/>
      <c r="B35" s="1"/>
      <c r="F35"/>
      <c r="G35"/>
      <c r="H35"/>
      <c r="I35"/>
      <c r="J35"/>
      <c r="K35"/>
      <c r="L35"/>
      <c r="M35"/>
      <c r="N35"/>
      <c r="O35"/>
      <c r="P35"/>
      <c r="Q35"/>
    </row>
    <row r="36" spans="1:17" ht="18" customHeight="1" x14ac:dyDescent="0.2">
      <c r="A36" s="1"/>
      <c r="B36" s="1"/>
      <c r="F36"/>
      <c r="G36"/>
      <c r="H36"/>
      <c r="I36"/>
      <c r="J36"/>
      <c r="K36"/>
      <c r="L36"/>
      <c r="M36"/>
      <c r="N36"/>
      <c r="O36"/>
      <c r="P36"/>
      <c r="Q36"/>
    </row>
    <row r="37" spans="1:17" ht="16.5" customHeight="1" x14ac:dyDescent="0.2">
      <c r="A37" s="1"/>
      <c r="B37" s="1"/>
      <c r="F37"/>
      <c r="G37"/>
      <c r="H37"/>
      <c r="I37"/>
      <c r="J37"/>
      <c r="K37"/>
      <c r="L37"/>
      <c r="M37"/>
      <c r="N37"/>
      <c r="O37"/>
      <c r="P37"/>
      <c r="Q37"/>
    </row>
    <row r="38" spans="1:17" ht="16.5" customHeight="1" x14ac:dyDescent="0.2">
      <c r="A38" s="1"/>
      <c r="B38" s="1"/>
      <c r="F38"/>
      <c r="G38"/>
      <c r="H38"/>
      <c r="I38"/>
      <c r="J38"/>
      <c r="K38"/>
      <c r="L38"/>
      <c r="M38"/>
      <c r="N38"/>
      <c r="O38"/>
      <c r="P38"/>
      <c r="Q38"/>
    </row>
    <row r="39" spans="1:17" ht="16.5" customHeight="1" x14ac:dyDescent="0.2">
      <c r="A39" s="1"/>
      <c r="B39" s="1"/>
      <c r="F39"/>
      <c r="G39"/>
      <c r="H39"/>
      <c r="I39"/>
      <c r="J39"/>
      <c r="K39"/>
      <c r="L39"/>
      <c r="M39"/>
      <c r="N39"/>
      <c r="O39"/>
      <c r="P39"/>
      <c r="Q39"/>
    </row>
    <row r="40" spans="1:17" ht="16.5" customHeight="1" x14ac:dyDescent="0.2">
      <c r="A40" s="1"/>
      <c r="B40" s="1"/>
      <c r="F40"/>
      <c r="G40"/>
      <c r="H40"/>
      <c r="I40"/>
      <c r="J40"/>
      <c r="K40"/>
      <c r="L40"/>
      <c r="M40"/>
      <c r="N40"/>
      <c r="O40"/>
      <c r="P40"/>
      <c r="Q40"/>
    </row>
    <row r="41" spans="1:17" ht="16.5" customHeight="1" x14ac:dyDescent="0.2">
      <c r="A41" s="1"/>
      <c r="B41" s="1"/>
      <c r="F41"/>
      <c r="G41"/>
      <c r="H41"/>
      <c r="I41"/>
      <c r="J41"/>
      <c r="K41"/>
      <c r="L41"/>
      <c r="M41"/>
      <c r="N41"/>
      <c r="O41"/>
      <c r="P41"/>
      <c r="Q41"/>
    </row>
    <row r="42" spans="1:17" ht="16.5" customHeight="1" x14ac:dyDescent="0.2">
      <c r="A42" s="1"/>
      <c r="B42" s="1"/>
      <c r="F42"/>
      <c r="G42"/>
      <c r="H42"/>
      <c r="I42"/>
      <c r="J42"/>
      <c r="K42"/>
      <c r="L42"/>
      <c r="M42"/>
      <c r="N42"/>
      <c r="O42"/>
      <c r="P42"/>
      <c r="Q42"/>
    </row>
    <row r="43" spans="1:17" ht="16.5" customHeight="1" x14ac:dyDescent="0.2">
      <c r="A43" s="1"/>
      <c r="B43" s="1"/>
      <c r="F43"/>
      <c r="G43"/>
      <c r="H43"/>
      <c r="I43"/>
      <c r="J43"/>
      <c r="K43"/>
      <c r="L43"/>
      <c r="M43"/>
      <c r="N43"/>
      <c r="O43"/>
      <c r="P43"/>
      <c r="Q43"/>
    </row>
    <row r="44" spans="1:17" ht="16.5" customHeight="1" x14ac:dyDescent="0.2">
      <c r="A44" s="1"/>
      <c r="B44" s="1"/>
      <c r="F44"/>
      <c r="G44"/>
      <c r="H44"/>
      <c r="I44"/>
      <c r="J44"/>
      <c r="K44"/>
      <c r="L44"/>
      <c r="M44"/>
      <c r="N44"/>
      <c r="O44"/>
      <c r="P44"/>
      <c r="Q44"/>
    </row>
    <row r="45" spans="1:17" ht="16.5" customHeight="1" x14ac:dyDescent="0.2">
      <c r="A45" s="1"/>
      <c r="B45" s="1"/>
      <c r="F45"/>
      <c r="G45"/>
      <c r="H45"/>
      <c r="I45"/>
      <c r="J45"/>
      <c r="K45"/>
      <c r="L45"/>
      <c r="M45"/>
      <c r="N45"/>
      <c r="O45"/>
      <c r="P45"/>
      <c r="Q45"/>
    </row>
    <row r="46" spans="1:17" ht="16.5" customHeight="1" x14ac:dyDescent="0.2">
      <c r="A46" s="1"/>
      <c r="B46" s="1"/>
      <c r="F46"/>
      <c r="G46"/>
      <c r="H46"/>
      <c r="I46"/>
      <c r="J46"/>
      <c r="K46"/>
      <c r="L46"/>
      <c r="M46"/>
      <c r="N46"/>
      <c r="O46"/>
      <c r="P46"/>
      <c r="Q46"/>
    </row>
    <row r="47" spans="1:17" ht="16.5" customHeight="1" x14ac:dyDescent="0.2">
      <c r="A47" s="1"/>
      <c r="B47" s="1"/>
      <c r="F47"/>
      <c r="G47"/>
      <c r="H47"/>
      <c r="I47"/>
      <c r="J47"/>
      <c r="K47"/>
      <c r="L47"/>
      <c r="M47"/>
      <c r="N47"/>
      <c r="O47"/>
      <c r="P47"/>
      <c r="Q47"/>
    </row>
    <row r="48" spans="1:17" ht="16.5" customHeight="1" x14ac:dyDescent="0.2">
      <c r="A48" s="1"/>
      <c r="B48" s="1"/>
      <c r="F48"/>
      <c r="G48"/>
      <c r="H48"/>
      <c r="I48"/>
      <c r="J48"/>
      <c r="K48"/>
      <c r="L48"/>
      <c r="M48"/>
      <c r="N48"/>
      <c r="O48"/>
      <c r="P48"/>
      <c r="Q48"/>
    </row>
    <row r="49" spans="1:17" ht="16.5" customHeight="1" x14ac:dyDescent="0.2">
      <c r="A49" s="1"/>
      <c r="B49" s="1"/>
      <c r="F49"/>
      <c r="G49"/>
      <c r="H49"/>
      <c r="I49"/>
      <c r="J49"/>
      <c r="K49"/>
      <c r="L49"/>
      <c r="M49"/>
      <c r="N49"/>
      <c r="O49"/>
      <c r="P49"/>
      <c r="Q49"/>
    </row>
    <row r="50" spans="1:17" ht="16.5" customHeight="1" x14ac:dyDescent="0.2">
      <c r="A50" s="1"/>
      <c r="B50" s="1"/>
      <c r="F50"/>
      <c r="G50"/>
      <c r="H50"/>
      <c r="I50"/>
      <c r="J50"/>
      <c r="K50"/>
      <c r="L50"/>
      <c r="M50"/>
      <c r="N50"/>
      <c r="O50"/>
      <c r="P50"/>
      <c r="Q50"/>
    </row>
    <row r="51" spans="1:17" ht="16.5" customHeight="1" x14ac:dyDescent="0.2">
      <c r="A51" s="1"/>
      <c r="B51" s="1"/>
      <c r="F51"/>
      <c r="G51"/>
      <c r="H51"/>
      <c r="I51"/>
      <c r="J51"/>
      <c r="K51"/>
      <c r="L51"/>
      <c r="M51"/>
      <c r="N51"/>
      <c r="O51"/>
      <c r="P51"/>
      <c r="Q51"/>
    </row>
    <row r="52" spans="1:17" ht="16.5" customHeight="1" x14ac:dyDescent="0.2">
      <c r="A52" s="1"/>
      <c r="B52" s="1"/>
      <c r="F52"/>
      <c r="G52"/>
      <c r="H52"/>
      <c r="I52"/>
      <c r="J52"/>
      <c r="K52"/>
      <c r="L52"/>
      <c r="M52"/>
      <c r="N52"/>
      <c r="O52"/>
      <c r="P52"/>
      <c r="Q52"/>
    </row>
    <row r="53" spans="1:17" ht="16.5" customHeight="1" x14ac:dyDescent="0.2">
      <c r="A53" s="1"/>
      <c r="B53" s="1"/>
      <c r="F53"/>
      <c r="G53"/>
      <c r="H53"/>
      <c r="I53"/>
      <c r="J53"/>
      <c r="K53"/>
      <c r="L53"/>
      <c r="M53"/>
      <c r="N53"/>
      <c r="O53"/>
      <c r="P53"/>
      <c r="Q53"/>
    </row>
    <row r="54" spans="1:17" ht="16.5" customHeight="1" x14ac:dyDescent="0.2">
      <c r="A54" s="1"/>
      <c r="B54" s="1"/>
      <c r="F54"/>
      <c r="G54"/>
      <c r="H54"/>
      <c r="I54"/>
      <c r="J54"/>
      <c r="K54"/>
      <c r="L54"/>
      <c r="M54"/>
      <c r="N54"/>
      <c r="O54"/>
      <c r="P54"/>
      <c r="Q54"/>
    </row>
    <row r="55" spans="1:17" ht="16.5" customHeight="1" x14ac:dyDescent="0.2">
      <c r="A55" s="1"/>
      <c r="B55" s="1"/>
      <c r="F55"/>
      <c r="G55"/>
      <c r="H55"/>
      <c r="I55"/>
      <c r="J55"/>
      <c r="K55"/>
      <c r="L55"/>
      <c r="M55"/>
      <c r="N55"/>
      <c r="O55"/>
      <c r="P55"/>
      <c r="Q55"/>
    </row>
    <row r="56" spans="1:17" ht="16.5" customHeight="1" x14ac:dyDescent="0.2">
      <c r="A56" s="1"/>
      <c r="B56" s="1"/>
      <c r="F56"/>
      <c r="G56"/>
      <c r="H56"/>
      <c r="I56"/>
      <c r="J56"/>
      <c r="K56"/>
      <c r="L56"/>
      <c r="M56"/>
      <c r="N56"/>
      <c r="O56"/>
      <c r="P56"/>
      <c r="Q56"/>
    </row>
    <row r="57" spans="1:17" ht="16.5" customHeight="1" x14ac:dyDescent="0.2">
      <c r="A57" s="1"/>
      <c r="B57" s="1"/>
      <c r="F57"/>
      <c r="G57"/>
      <c r="H57"/>
      <c r="I57"/>
      <c r="J57"/>
      <c r="K57"/>
      <c r="L57"/>
      <c r="M57"/>
      <c r="N57"/>
      <c r="O57"/>
      <c r="P57"/>
      <c r="Q57"/>
    </row>
    <row r="58" spans="1:17" ht="16.5" customHeight="1" x14ac:dyDescent="0.2">
      <c r="A58" s="1"/>
      <c r="B58" s="1"/>
      <c r="F58"/>
      <c r="G58"/>
      <c r="H58"/>
      <c r="I58"/>
      <c r="J58"/>
      <c r="K58"/>
      <c r="L58"/>
      <c r="M58"/>
      <c r="N58"/>
      <c r="O58"/>
      <c r="P58"/>
      <c r="Q58"/>
    </row>
    <row r="59" spans="1:17" ht="16.5" customHeight="1" x14ac:dyDescent="0.2">
      <c r="A59" s="1"/>
      <c r="B59" s="1"/>
      <c r="F59"/>
      <c r="G59"/>
      <c r="H59"/>
      <c r="I59"/>
      <c r="J59"/>
      <c r="K59"/>
      <c r="L59"/>
      <c r="M59"/>
      <c r="N59"/>
      <c r="O59"/>
      <c r="P59"/>
      <c r="Q59"/>
    </row>
    <row r="60" spans="1:17" ht="16.5" customHeight="1" x14ac:dyDescent="0.2">
      <c r="A60" s="1"/>
      <c r="B60" s="1"/>
      <c r="F60"/>
      <c r="G60"/>
      <c r="H60"/>
      <c r="I60"/>
      <c r="J60"/>
      <c r="K60"/>
      <c r="L60"/>
      <c r="M60"/>
      <c r="N60"/>
      <c r="O60"/>
      <c r="P60"/>
      <c r="Q60"/>
    </row>
    <row r="61" spans="1:17" ht="16.5" customHeight="1" x14ac:dyDescent="0.2">
      <c r="A61" s="1"/>
      <c r="B61" s="1"/>
      <c r="F61"/>
      <c r="G61"/>
      <c r="H61"/>
      <c r="I61"/>
      <c r="J61"/>
      <c r="K61"/>
      <c r="L61"/>
      <c r="M61"/>
      <c r="N61"/>
      <c r="O61"/>
      <c r="P61"/>
      <c r="Q61"/>
    </row>
    <row r="62" spans="1:17" ht="16.5" customHeight="1" x14ac:dyDescent="0.2">
      <c r="A62" s="1"/>
      <c r="B62" s="1"/>
      <c r="F62"/>
      <c r="G62"/>
      <c r="H62"/>
      <c r="I62"/>
      <c r="J62"/>
      <c r="K62"/>
      <c r="L62"/>
      <c r="M62"/>
      <c r="N62"/>
      <c r="O62"/>
      <c r="P62"/>
      <c r="Q62"/>
    </row>
    <row r="63" spans="1:17" ht="16.5" customHeight="1" x14ac:dyDescent="0.2">
      <c r="A63" s="1"/>
      <c r="B63" s="1"/>
      <c r="F63"/>
      <c r="G63"/>
      <c r="H63"/>
      <c r="I63"/>
      <c r="J63"/>
      <c r="K63"/>
      <c r="L63"/>
      <c r="M63"/>
      <c r="N63"/>
      <c r="O63"/>
      <c r="P63"/>
      <c r="Q63"/>
    </row>
    <row r="64" spans="1:17" ht="16.5" customHeight="1" x14ac:dyDescent="0.2">
      <c r="A64" s="1"/>
      <c r="B64" s="1"/>
      <c r="F64"/>
      <c r="G64"/>
      <c r="H64"/>
      <c r="I64"/>
      <c r="J64"/>
      <c r="K64"/>
      <c r="L64"/>
      <c r="M64"/>
      <c r="N64"/>
      <c r="O64"/>
      <c r="P64"/>
      <c r="Q64"/>
    </row>
    <row r="65" spans="1:17" ht="16.5" customHeight="1" x14ac:dyDescent="0.2">
      <c r="A65" s="1"/>
      <c r="B65" s="1"/>
      <c r="F65"/>
      <c r="G65"/>
      <c r="H65"/>
      <c r="I65"/>
      <c r="J65"/>
      <c r="K65"/>
      <c r="L65"/>
      <c r="M65"/>
      <c r="N65"/>
      <c r="O65"/>
      <c r="P65"/>
      <c r="Q65"/>
    </row>
    <row r="66" spans="1:17" ht="16.5" customHeight="1" x14ac:dyDescent="0.2">
      <c r="A66" s="1"/>
      <c r="B66" s="1"/>
      <c r="F66"/>
      <c r="G66"/>
      <c r="H66"/>
      <c r="I66"/>
      <c r="J66"/>
      <c r="K66"/>
      <c r="L66"/>
      <c r="M66"/>
      <c r="N66"/>
      <c r="O66"/>
      <c r="P66"/>
      <c r="Q66"/>
    </row>
    <row r="67" spans="1:17" ht="16.5" customHeight="1" x14ac:dyDescent="0.2">
      <c r="A67" s="1"/>
      <c r="B67" s="1"/>
      <c r="F67"/>
      <c r="G67"/>
      <c r="H67"/>
      <c r="I67"/>
      <c r="J67"/>
      <c r="K67"/>
      <c r="L67"/>
      <c r="M67"/>
      <c r="N67"/>
      <c r="O67"/>
      <c r="P67"/>
      <c r="Q67"/>
    </row>
    <row r="68" spans="1:17" ht="16.5" customHeight="1" x14ac:dyDescent="0.2">
      <c r="A68" s="1"/>
      <c r="B68" s="1"/>
      <c r="F68"/>
      <c r="G68"/>
      <c r="H68"/>
      <c r="I68"/>
      <c r="J68"/>
      <c r="K68"/>
      <c r="L68"/>
      <c r="M68"/>
      <c r="N68"/>
      <c r="O68"/>
      <c r="P68"/>
      <c r="Q68"/>
    </row>
    <row r="69" spans="1:17" ht="16.5" customHeight="1" x14ac:dyDescent="0.2">
      <c r="A69" s="1"/>
      <c r="B69" s="1"/>
      <c r="F69"/>
      <c r="G69"/>
      <c r="H69"/>
      <c r="I69"/>
      <c r="J69"/>
      <c r="K69"/>
      <c r="L69"/>
      <c r="M69"/>
      <c r="N69"/>
      <c r="O69"/>
      <c r="P69"/>
      <c r="Q69"/>
    </row>
    <row r="70" spans="1:17" ht="16.5" customHeight="1" x14ac:dyDescent="0.2">
      <c r="A70" s="1"/>
      <c r="B70" s="1"/>
      <c r="F70"/>
      <c r="G70"/>
      <c r="H70"/>
      <c r="I70"/>
      <c r="J70"/>
      <c r="K70"/>
      <c r="L70"/>
      <c r="M70"/>
      <c r="N70"/>
      <c r="O70"/>
      <c r="P70"/>
      <c r="Q70"/>
    </row>
    <row r="71" spans="1:17" ht="16.5" customHeight="1" x14ac:dyDescent="0.2">
      <c r="A71" s="1"/>
      <c r="B71" s="1"/>
      <c r="F71"/>
      <c r="G71"/>
      <c r="H71"/>
      <c r="I71"/>
      <c r="J71"/>
      <c r="K71"/>
      <c r="L71"/>
      <c r="M71"/>
      <c r="N71"/>
      <c r="O71"/>
      <c r="P71"/>
      <c r="Q71"/>
    </row>
    <row r="72" spans="1:17" ht="16.5" customHeight="1" x14ac:dyDescent="0.2">
      <c r="A72" s="1"/>
      <c r="B72" s="1"/>
      <c r="F72"/>
      <c r="G72"/>
      <c r="H72"/>
      <c r="I72"/>
      <c r="J72"/>
      <c r="K72"/>
      <c r="L72"/>
      <c r="M72"/>
      <c r="N72"/>
      <c r="O72"/>
      <c r="P72"/>
      <c r="Q72"/>
    </row>
    <row r="73" spans="1:17" ht="16.5" customHeight="1" x14ac:dyDescent="0.2">
      <c r="A73" s="1"/>
      <c r="B73" s="1"/>
      <c r="F73"/>
      <c r="G73"/>
      <c r="H73"/>
      <c r="I73"/>
      <c r="J73"/>
      <c r="K73"/>
      <c r="L73"/>
      <c r="M73"/>
      <c r="N73"/>
      <c r="O73"/>
      <c r="P73"/>
      <c r="Q73"/>
    </row>
    <row r="74" spans="1:17" ht="16.5" customHeight="1" x14ac:dyDescent="0.2">
      <c r="A74" s="1"/>
      <c r="B74" s="1"/>
      <c r="F74"/>
      <c r="G74"/>
      <c r="H74"/>
      <c r="I74"/>
      <c r="J74"/>
      <c r="K74"/>
      <c r="L74"/>
      <c r="M74"/>
      <c r="N74"/>
      <c r="O74"/>
      <c r="P74"/>
      <c r="Q74"/>
    </row>
    <row r="75" spans="1:17" ht="16.5" customHeight="1" x14ac:dyDescent="0.2">
      <c r="A75" s="1"/>
      <c r="B75" s="1"/>
      <c r="F75"/>
      <c r="G75"/>
      <c r="H75"/>
      <c r="I75"/>
      <c r="J75"/>
      <c r="K75"/>
      <c r="L75"/>
      <c r="M75"/>
      <c r="N75"/>
      <c r="O75"/>
      <c r="P75"/>
      <c r="Q75"/>
    </row>
    <row r="76" spans="1:17" ht="16.5" customHeight="1" x14ac:dyDescent="0.2">
      <c r="A76" s="1"/>
      <c r="B76" s="1"/>
      <c r="F76"/>
      <c r="G76"/>
      <c r="H76"/>
      <c r="I76"/>
      <c r="J76"/>
      <c r="K76"/>
      <c r="L76"/>
      <c r="M76"/>
      <c r="N76"/>
      <c r="O76"/>
      <c r="P76"/>
      <c r="Q76"/>
    </row>
    <row r="77" spans="1:17" ht="16.5" customHeight="1" x14ac:dyDescent="0.2">
      <c r="A77" s="1"/>
      <c r="B77" s="1"/>
      <c r="F77"/>
      <c r="G77"/>
      <c r="H77"/>
      <c r="I77"/>
      <c r="J77"/>
      <c r="K77"/>
      <c r="L77"/>
      <c r="M77"/>
      <c r="N77"/>
      <c r="O77"/>
      <c r="P77"/>
      <c r="Q77"/>
    </row>
    <row r="78" spans="1:17" ht="16.5" customHeight="1" x14ac:dyDescent="0.2">
      <c r="A78" s="1"/>
      <c r="B78" s="1"/>
      <c r="F78"/>
      <c r="G78"/>
      <c r="H78"/>
      <c r="I78"/>
      <c r="J78"/>
      <c r="K78"/>
      <c r="L78"/>
      <c r="M78"/>
      <c r="N78"/>
      <c r="O78"/>
      <c r="P78"/>
      <c r="Q78"/>
    </row>
    <row r="79" spans="1:17" ht="16.5" customHeight="1" x14ac:dyDescent="0.2">
      <c r="A79" s="1"/>
      <c r="B79" s="1"/>
      <c r="F79"/>
      <c r="G79"/>
      <c r="H79"/>
      <c r="I79"/>
      <c r="J79"/>
      <c r="K79"/>
      <c r="L79"/>
      <c r="M79"/>
      <c r="N79"/>
      <c r="O79"/>
      <c r="P79"/>
      <c r="Q79"/>
    </row>
    <row r="80" spans="1:17" ht="16.5" customHeight="1" x14ac:dyDescent="0.2">
      <c r="A80" s="1"/>
      <c r="B80" s="1"/>
      <c r="F80"/>
      <c r="G80"/>
      <c r="H80"/>
      <c r="I80"/>
      <c r="J80"/>
      <c r="K80"/>
      <c r="L80"/>
      <c r="M80"/>
      <c r="N80"/>
      <c r="O80"/>
      <c r="P80"/>
      <c r="Q80"/>
    </row>
    <row r="81" spans="1:17" ht="16.5" customHeight="1" x14ac:dyDescent="0.2">
      <c r="A81" s="1"/>
      <c r="B81" s="1"/>
      <c r="F81"/>
      <c r="G81"/>
      <c r="H81"/>
      <c r="I81"/>
      <c r="J81"/>
      <c r="K81"/>
      <c r="L81"/>
      <c r="M81"/>
      <c r="N81"/>
      <c r="O81"/>
      <c r="P81"/>
      <c r="Q81"/>
    </row>
    <row r="82" spans="1:17" ht="16.5" customHeight="1" x14ac:dyDescent="0.2">
      <c r="A82" s="1"/>
      <c r="B82" s="1"/>
      <c r="F82"/>
      <c r="G82"/>
      <c r="H82"/>
      <c r="I82"/>
      <c r="J82"/>
      <c r="K82"/>
      <c r="L82"/>
      <c r="M82"/>
      <c r="N82"/>
      <c r="O82"/>
      <c r="P82"/>
      <c r="Q82"/>
    </row>
    <row r="83" spans="1:17" ht="16.5" customHeight="1" x14ac:dyDescent="0.2">
      <c r="A83" s="1"/>
      <c r="B83" s="1"/>
      <c r="F83"/>
      <c r="G83"/>
      <c r="H83"/>
      <c r="I83"/>
      <c r="J83"/>
      <c r="K83"/>
      <c r="L83"/>
      <c r="M83"/>
      <c r="N83"/>
      <c r="O83"/>
      <c r="P83"/>
      <c r="Q83"/>
    </row>
    <row r="84" spans="1:17" ht="16.5" customHeight="1" x14ac:dyDescent="0.2">
      <c r="A84" s="1"/>
      <c r="B84" s="1"/>
      <c r="F84"/>
      <c r="G84"/>
      <c r="H84"/>
      <c r="I84"/>
      <c r="J84"/>
      <c r="K84"/>
      <c r="L84"/>
      <c r="M84"/>
      <c r="N84"/>
      <c r="O84"/>
      <c r="P84"/>
      <c r="Q84"/>
    </row>
    <row r="85" spans="1:17" ht="16.5" customHeight="1" x14ac:dyDescent="0.2">
      <c r="A85" s="1"/>
      <c r="B85" s="1"/>
      <c r="F85"/>
      <c r="G85"/>
      <c r="H85"/>
      <c r="I85"/>
      <c r="J85"/>
      <c r="K85"/>
      <c r="L85"/>
      <c r="M85"/>
      <c r="N85"/>
      <c r="O85"/>
      <c r="P85"/>
      <c r="Q85"/>
    </row>
    <row r="86" spans="1:17" ht="16.5" customHeight="1" x14ac:dyDescent="0.2">
      <c r="A86" s="1"/>
      <c r="B86" s="1"/>
      <c r="F86"/>
      <c r="G86"/>
      <c r="H86"/>
      <c r="I86"/>
      <c r="J86"/>
      <c r="K86"/>
      <c r="L86"/>
      <c r="M86"/>
      <c r="N86"/>
      <c r="O86"/>
      <c r="P86"/>
      <c r="Q86"/>
    </row>
    <row r="87" spans="1:17" ht="16.5" customHeight="1" x14ac:dyDescent="0.2">
      <c r="A87" s="1"/>
      <c r="B87" s="1"/>
      <c r="F87"/>
      <c r="G87"/>
      <c r="H87"/>
      <c r="I87"/>
      <c r="J87"/>
      <c r="K87"/>
      <c r="L87"/>
      <c r="M87"/>
      <c r="N87"/>
      <c r="O87"/>
      <c r="P87"/>
      <c r="Q87"/>
    </row>
    <row r="88" spans="1:17" ht="16.5" customHeight="1" x14ac:dyDescent="0.2">
      <c r="A88" s="1"/>
      <c r="B88" s="1"/>
      <c r="F88"/>
      <c r="G88"/>
      <c r="H88"/>
      <c r="I88"/>
      <c r="J88"/>
      <c r="K88"/>
      <c r="L88"/>
      <c r="M88"/>
      <c r="N88"/>
      <c r="O88"/>
      <c r="P88"/>
      <c r="Q88"/>
    </row>
    <row r="89" spans="1:17" ht="16.5" customHeight="1" x14ac:dyDescent="0.2">
      <c r="A89" s="1"/>
      <c r="B89" s="1"/>
      <c r="F89"/>
      <c r="G89"/>
      <c r="H89"/>
      <c r="I89"/>
      <c r="J89"/>
      <c r="K89"/>
      <c r="L89"/>
      <c r="M89"/>
      <c r="N89"/>
      <c r="O89"/>
      <c r="P89"/>
      <c r="Q89"/>
    </row>
    <row r="90" spans="1:17" ht="16.5" customHeight="1" x14ac:dyDescent="0.2">
      <c r="A90" s="1"/>
      <c r="B90" s="1"/>
      <c r="F90"/>
      <c r="G90"/>
      <c r="H90"/>
      <c r="I90"/>
      <c r="J90"/>
      <c r="K90"/>
      <c r="L90"/>
      <c r="M90"/>
      <c r="N90"/>
      <c r="O90"/>
      <c r="P90"/>
      <c r="Q90"/>
    </row>
    <row r="91" spans="1:17" ht="16.5" customHeight="1" x14ac:dyDescent="0.2">
      <c r="A91" s="1"/>
      <c r="B91" s="1"/>
      <c r="F91"/>
      <c r="G91"/>
      <c r="H91"/>
      <c r="I91"/>
      <c r="J91"/>
      <c r="K91"/>
      <c r="L91"/>
      <c r="M91"/>
      <c r="N91"/>
      <c r="O91"/>
      <c r="P91"/>
      <c r="Q91"/>
    </row>
    <row r="92" spans="1:17" x14ac:dyDescent="0.2">
      <c r="A92" s="1"/>
      <c r="B92" s="1"/>
      <c r="F92"/>
      <c r="G92"/>
      <c r="H92"/>
      <c r="I92"/>
      <c r="J92"/>
      <c r="K92"/>
      <c r="L92"/>
      <c r="M92"/>
      <c r="N92"/>
      <c r="O92"/>
      <c r="P92"/>
      <c r="Q92"/>
    </row>
    <row r="93" spans="1:17" x14ac:dyDescent="0.2">
      <c r="A93" s="1"/>
      <c r="B93" s="1"/>
      <c r="F93"/>
      <c r="G93"/>
      <c r="H93"/>
      <c r="I93"/>
      <c r="J93"/>
      <c r="K93"/>
      <c r="L93"/>
      <c r="M93"/>
      <c r="N93"/>
      <c r="O93"/>
      <c r="P93"/>
      <c r="Q93"/>
    </row>
    <row r="94" spans="1:17" x14ac:dyDescent="0.2">
      <c r="A94" s="1"/>
      <c r="B94" s="1"/>
      <c r="F94"/>
      <c r="G94"/>
      <c r="H94"/>
      <c r="I94"/>
      <c r="J94"/>
      <c r="K94"/>
      <c r="L94"/>
      <c r="M94"/>
      <c r="N94"/>
      <c r="O94"/>
      <c r="P94"/>
      <c r="Q94"/>
    </row>
    <row r="95" spans="1:17" x14ac:dyDescent="0.2">
      <c r="A95" s="1"/>
      <c r="B95" s="1"/>
      <c r="F95"/>
      <c r="G95"/>
      <c r="H95"/>
      <c r="I95"/>
      <c r="J95"/>
      <c r="K95"/>
      <c r="L95"/>
      <c r="M95"/>
      <c r="N95"/>
      <c r="O95"/>
      <c r="P95"/>
      <c r="Q95"/>
    </row>
    <row r="96" spans="1:17" x14ac:dyDescent="0.2">
      <c r="A96" s="1"/>
      <c r="B96" s="1"/>
      <c r="F96"/>
      <c r="G96"/>
      <c r="H96"/>
      <c r="I96"/>
      <c r="J96"/>
      <c r="K96"/>
      <c r="L96"/>
      <c r="M96"/>
      <c r="N96"/>
      <c r="O96"/>
      <c r="P96"/>
      <c r="Q96"/>
    </row>
    <row r="97" spans="1:17" x14ac:dyDescent="0.2">
      <c r="A97" s="1"/>
      <c r="B97" s="1"/>
      <c r="F97"/>
      <c r="G97"/>
      <c r="H97"/>
      <c r="I97"/>
      <c r="J97"/>
      <c r="K97"/>
      <c r="L97"/>
      <c r="M97"/>
      <c r="N97"/>
      <c r="O97"/>
      <c r="P97"/>
      <c r="Q97"/>
    </row>
    <row r="98" spans="1:17" x14ac:dyDescent="0.2">
      <c r="A98" s="1"/>
      <c r="B98" s="1"/>
      <c r="F98"/>
      <c r="G98"/>
      <c r="H98"/>
      <c r="I98"/>
      <c r="J98"/>
      <c r="K98"/>
      <c r="L98"/>
      <c r="M98"/>
      <c r="N98"/>
      <c r="O98"/>
      <c r="P98"/>
      <c r="Q98"/>
    </row>
    <row r="99" spans="1:17" x14ac:dyDescent="0.2">
      <c r="A99" s="1"/>
      <c r="B99" s="1"/>
      <c r="F99"/>
      <c r="G99"/>
      <c r="H99"/>
      <c r="I99"/>
      <c r="J99"/>
      <c r="K99"/>
      <c r="L99"/>
      <c r="M99"/>
      <c r="N99"/>
      <c r="O99"/>
      <c r="P99"/>
      <c r="Q99"/>
    </row>
    <row r="100" spans="1:17" x14ac:dyDescent="0.2">
      <c r="A100" s="1"/>
      <c r="B100" s="1"/>
      <c r="F100"/>
      <c r="G100"/>
      <c r="H100"/>
      <c r="I100"/>
      <c r="J100"/>
      <c r="K100"/>
      <c r="L100"/>
      <c r="M100"/>
      <c r="N100"/>
      <c r="O100"/>
      <c r="P100"/>
      <c r="Q100"/>
    </row>
    <row r="101" spans="1:17" x14ac:dyDescent="0.2">
      <c r="A101" s="1"/>
      <c r="B101" s="1"/>
      <c r="F101"/>
      <c r="G101"/>
      <c r="H101"/>
      <c r="I101"/>
      <c r="J101"/>
      <c r="K101"/>
      <c r="L101"/>
      <c r="M101"/>
      <c r="N101"/>
      <c r="O101"/>
      <c r="P101"/>
      <c r="Q101"/>
    </row>
    <row r="102" spans="1:17" x14ac:dyDescent="0.2">
      <c r="A102" s="1"/>
      <c r="B102" s="1"/>
      <c r="F102"/>
      <c r="G102"/>
      <c r="H102"/>
      <c r="I102"/>
      <c r="J102"/>
      <c r="K102"/>
      <c r="L102"/>
      <c r="M102"/>
      <c r="N102"/>
      <c r="O102"/>
      <c r="P102"/>
      <c r="Q102"/>
    </row>
    <row r="103" spans="1:17" x14ac:dyDescent="0.2">
      <c r="A103" s="1"/>
      <c r="B103" s="1"/>
      <c r="F103"/>
      <c r="G103"/>
      <c r="H103"/>
      <c r="I103"/>
      <c r="J103"/>
      <c r="K103"/>
      <c r="L103"/>
      <c r="M103"/>
      <c r="N103"/>
      <c r="O103"/>
      <c r="P103"/>
      <c r="Q103"/>
    </row>
    <row r="104" spans="1:17" x14ac:dyDescent="0.2">
      <c r="A104" s="1"/>
      <c r="B104" s="1"/>
      <c r="F104"/>
      <c r="G104"/>
      <c r="H104"/>
      <c r="I104"/>
      <c r="J104"/>
      <c r="K104"/>
      <c r="L104"/>
      <c r="M104"/>
      <c r="N104"/>
      <c r="O104"/>
      <c r="P104"/>
      <c r="Q104"/>
    </row>
    <row r="105" spans="1:17" x14ac:dyDescent="0.2">
      <c r="A105" s="1"/>
      <c r="B105" s="1"/>
      <c r="F105"/>
      <c r="G105"/>
      <c r="H105"/>
      <c r="I105"/>
      <c r="J105"/>
      <c r="K105"/>
      <c r="L105"/>
      <c r="M105"/>
      <c r="N105"/>
      <c r="O105"/>
      <c r="P105"/>
      <c r="Q105"/>
    </row>
    <row r="106" spans="1:17" x14ac:dyDescent="0.2">
      <c r="A106" s="1"/>
      <c r="B106" s="1"/>
      <c r="F106"/>
      <c r="G106"/>
      <c r="H106"/>
      <c r="I106"/>
      <c r="J106"/>
      <c r="K106"/>
      <c r="L106"/>
      <c r="M106"/>
      <c r="N106"/>
      <c r="O106"/>
      <c r="P106"/>
      <c r="Q106"/>
    </row>
    <row r="107" spans="1:17" x14ac:dyDescent="0.2">
      <c r="A107" s="1"/>
      <c r="B107" s="1"/>
      <c r="F107"/>
      <c r="G107"/>
      <c r="H107"/>
      <c r="I107"/>
      <c r="J107"/>
      <c r="K107"/>
      <c r="L107"/>
      <c r="M107"/>
      <c r="N107"/>
      <c r="O107"/>
      <c r="P107"/>
      <c r="Q107"/>
    </row>
    <row r="108" spans="1:17" x14ac:dyDescent="0.2">
      <c r="A108" s="1"/>
      <c r="B108" s="1"/>
      <c r="F108"/>
      <c r="G108"/>
      <c r="H108"/>
      <c r="I108"/>
      <c r="J108"/>
      <c r="K108"/>
      <c r="L108"/>
      <c r="M108"/>
      <c r="N108"/>
      <c r="O108"/>
      <c r="P108"/>
      <c r="Q108"/>
    </row>
    <row r="109" spans="1:17" x14ac:dyDescent="0.2">
      <c r="A109" s="1"/>
      <c r="B109" s="1"/>
      <c r="F109"/>
      <c r="G109"/>
      <c r="H109"/>
      <c r="I109"/>
      <c r="J109"/>
      <c r="K109"/>
      <c r="L109"/>
      <c r="M109"/>
      <c r="N109"/>
      <c r="O109"/>
      <c r="P109"/>
      <c r="Q109"/>
    </row>
    <row r="110" spans="1:17" x14ac:dyDescent="0.2">
      <c r="A110" s="1"/>
      <c r="B110" s="1"/>
      <c r="F110"/>
      <c r="G110"/>
      <c r="H110"/>
      <c r="I110"/>
      <c r="J110"/>
      <c r="K110"/>
      <c r="L110"/>
      <c r="M110"/>
      <c r="N110"/>
      <c r="O110"/>
      <c r="P110"/>
      <c r="Q110"/>
    </row>
    <row r="111" spans="1:17" x14ac:dyDescent="0.2">
      <c r="A111" s="1"/>
      <c r="B111" s="1"/>
      <c r="F111"/>
      <c r="G111"/>
      <c r="H111"/>
      <c r="I111"/>
      <c r="J111"/>
      <c r="K111"/>
      <c r="L111"/>
      <c r="M111"/>
      <c r="N111"/>
      <c r="O111"/>
      <c r="P111"/>
      <c r="Q111"/>
    </row>
    <row r="112" spans="1:17" x14ac:dyDescent="0.2">
      <c r="A112" s="1"/>
      <c r="B112" s="1"/>
      <c r="F112"/>
      <c r="G112"/>
      <c r="H112"/>
      <c r="I112"/>
      <c r="J112"/>
      <c r="K112"/>
      <c r="L112"/>
      <c r="M112"/>
      <c r="N112"/>
      <c r="O112"/>
      <c r="P112"/>
      <c r="Q112"/>
    </row>
    <row r="113" spans="1:17" x14ac:dyDescent="0.2">
      <c r="A113" s="1"/>
      <c r="B113" s="1"/>
      <c r="F113"/>
      <c r="G113"/>
      <c r="H113"/>
      <c r="I113"/>
      <c r="J113"/>
      <c r="K113"/>
      <c r="L113"/>
      <c r="M113"/>
      <c r="N113"/>
      <c r="O113"/>
      <c r="P113"/>
      <c r="Q113"/>
    </row>
    <row r="114" spans="1:17" x14ac:dyDescent="0.2">
      <c r="A114" s="1"/>
      <c r="B114" s="1"/>
    </row>
    <row r="115" spans="1:17" x14ac:dyDescent="0.2">
      <c r="A115" s="1"/>
      <c r="B115" s="1"/>
    </row>
    <row r="116" spans="1:17" x14ac:dyDescent="0.2">
      <c r="A116" s="1"/>
      <c r="B116" s="1"/>
    </row>
    <row r="117" spans="1:17" x14ac:dyDescent="0.2">
      <c r="A117" s="1"/>
      <c r="B117" s="1"/>
    </row>
    <row r="118" spans="1:17" x14ac:dyDescent="0.2">
      <c r="A118" s="1"/>
      <c r="B118" s="1"/>
    </row>
    <row r="119" spans="1:17" x14ac:dyDescent="0.2">
      <c r="A119" s="1"/>
      <c r="B119" s="1"/>
    </row>
    <row r="120" spans="1:17" x14ac:dyDescent="0.2">
      <c r="A120" s="1"/>
      <c r="B120" s="1"/>
    </row>
    <row r="121" spans="1:17" x14ac:dyDescent="0.2">
      <c r="A121" s="1"/>
      <c r="B121" s="1"/>
    </row>
    <row r="122" spans="1:17" x14ac:dyDescent="0.2">
      <c r="A122" s="1"/>
      <c r="B122" s="1"/>
    </row>
    <row r="123" spans="1:17" x14ac:dyDescent="0.2">
      <c r="A123" s="1"/>
      <c r="B123" s="1"/>
    </row>
    <row r="124" spans="1:17" x14ac:dyDescent="0.2">
      <c r="A124" s="1"/>
      <c r="B124" s="1"/>
    </row>
    <row r="125" spans="1:17" x14ac:dyDescent="0.2">
      <c r="A125" s="1"/>
      <c r="B125" s="1"/>
    </row>
    <row r="126" spans="1:17" x14ac:dyDescent="0.2">
      <c r="A126" s="1"/>
      <c r="B126" s="1"/>
    </row>
    <row r="127" spans="1:17" x14ac:dyDescent="0.2">
      <c r="A127" s="1"/>
      <c r="B127" s="1"/>
    </row>
    <row r="128" spans="1:17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  <row r="251" spans="1:2" x14ac:dyDescent="0.2">
      <c r="A251" s="1"/>
      <c r="B251" s="1"/>
    </row>
    <row r="252" spans="1:2" x14ac:dyDescent="0.2">
      <c r="A252" s="1"/>
      <c r="B252" s="1"/>
    </row>
    <row r="253" spans="1:2" x14ac:dyDescent="0.2">
      <c r="A253" s="1"/>
      <c r="B253" s="1"/>
    </row>
    <row r="254" spans="1:2" x14ac:dyDescent="0.2">
      <c r="A254" s="1"/>
      <c r="B254" s="1"/>
    </row>
  </sheetData>
  <mergeCells count="2">
    <mergeCell ref="A1:B6"/>
    <mergeCell ref="E5:Q5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696746-56F6-431B-900D-6566BC2D4D0B}">
          <x14:formula1>
            <xm:f>'1'!$D$6:$D$60</xm:f>
          </x14:formula1>
          <xm:sqref>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0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Altemir</cp:lastModifiedBy>
  <dcterms:created xsi:type="dcterms:W3CDTF">2020-10-13T22:12:48Z</dcterms:created>
  <dcterms:modified xsi:type="dcterms:W3CDTF">2021-06-14T20:29:34Z</dcterms:modified>
</cp:coreProperties>
</file>