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Categorias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Análise Mensa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yyyy-mm-dd h:mm:ss"/>
    <numFmt numFmtId="166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sz val="10"/>
    </font>
    <font>
      <name val="Arial"/>
      <b val="1"/>
      <color rgb="00000000"/>
      <sz val="12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F5F5F5"/>
        <bgColor rgb="00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pivotButton="0" quotePrefix="0" xfId="0"/>
    <xf numFmtId="164" fontId="0" fillId="0" borderId="0" pivotButton="0" quotePrefix="0" xfId="0"/>
    <xf numFmtId="10" fontId="0" fillId="0" borderId="0" pivotButton="0" quotePrefix="0" xfId="0"/>
    <xf numFmtId="164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166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4" borderId="1" pivotButton="0" quotePrefix="0" xfId="0"/>
    <xf numFmtId="9" fontId="0" fillId="0" borderId="0" pivotButton="0" quotePrefix="0" xfId="0"/>
    <xf numFmtId="0" fontId="4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25" customWidth="1" min="5" max="5"/>
    <col width="18" customWidth="1" min="6" max="6"/>
  </cols>
  <sheetData>
    <row r="1">
      <c r="A1" s="1" t="inlineStr">
        <is>
          <t>CONTROLE FINANCEIRO PESSOAL 2026</t>
        </is>
      </c>
    </row>
    <row r="2">
      <c r="A2" s="2" t="inlineStr">
        <is>
          <t>Atualizado em: 08/01/2026</t>
        </is>
      </c>
    </row>
    <row r="4">
      <c r="A4" s="3" t="inlineStr">
        <is>
          <t>RESUMO MENSAL</t>
        </is>
      </c>
      <c r="E4" s="3" t="inlineStr">
        <is>
          <t>INDICADORES FINANCEIROS</t>
        </is>
      </c>
    </row>
    <row r="5">
      <c r="A5" t="inlineStr">
        <is>
          <t>Total de Receitas:</t>
        </is>
      </c>
      <c r="B5" s="4">
        <f>SUMIF(Lançamentos!C:C,"Receita",Lançamentos!D:D)</f>
        <v/>
      </c>
      <c r="E5" t="inlineStr">
        <is>
          <t>Taxa de Poupança:</t>
        </is>
      </c>
      <c r="F5" s="5">
        <f>IF(B5&gt;0,(B5-B6)/B5,0)</f>
        <v/>
      </c>
    </row>
    <row r="6">
      <c r="A6" t="inlineStr">
        <is>
          <t>Total de Despesas:</t>
        </is>
      </c>
      <c r="B6" s="4">
        <f>SUMIF(Lançamentos!C:C,"Despesa",Lançamentos!D:D)</f>
        <v/>
      </c>
      <c r="E6" t="inlineStr">
        <is>
          <t>Taxa de Endividamento:</t>
        </is>
      </c>
      <c r="F6" s="5">
        <f>IF(B5&gt;0,SUMIF(Lançamentos!E:E,"Dívidas",Lançamentos!D:D)/B5,0)</f>
        <v/>
      </c>
    </row>
    <row r="7">
      <c r="A7" t="inlineStr">
        <is>
          <t>Saldo do Mês:</t>
        </is>
      </c>
      <c r="B7" s="6">
        <f>B5-B6</f>
        <v/>
      </c>
      <c r="E7" t="inlineStr">
        <is>
          <t>Meta de Poupança:</t>
        </is>
      </c>
      <c r="F7" t="inlineStr">
        <is>
          <t>20%</t>
        </is>
      </c>
    </row>
    <row r="9">
      <c r="A9" s="3" t="inlineStr">
        <is>
          <t>ALERTAS</t>
        </is>
      </c>
    </row>
    <row r="10">
      <c r="A10" t="inlineStr">
        <is>
          <t>Status:</t>
        </is>
      </c>
      <c r="B10">
        <f>IF(F5&lt;0.2,"⚠️ Taxa de poupança abaixo da meta!",IF(F6&gt;0.3,"⚠️ Endividamento alto!","✅ Tudo sob controle!"))</f>
        <v/>
      </c>
    </row>
  </sheetData>
  <mergeCells count="5">
    <mergeCell ref="A9:H9"/>
    <mergeCell ref="A4:D4"/>
    <mergeCell ref="A2:H2"/>
    <mergeCell ref="E4:H4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0" customWidth="1" min="3" max="3"/>
    <col width="15" customWidth="1" min="4" max="4"/>
    <col width="18" customWidth="1" min="5" max="5"/>
    <col width="18" customWidth="1" min="6" max="6"/>
    <col width="30" customWidth="1" min="7" max="7"/>
  </cols>
  <sheetData>
    <row r="1">
      <c r="A1" s="7" t="inlineStr">
        <is>
          <t>Data</t>
        </is>
      </c>
      <c r="B1" s="7" t="inlineStr">
        <is>
          <t>Descrição</t>
        </is>
      </c>
      <c r="C1" s="7" t="inlineStr">
        <is>
          <t>Tipo</t>
        </is>
      </c>
      <c r="D1" s="7" t="inlineStr">
        <is>
          <t>Valor</t>
        </is>
      </c>
      <c r="E1" s="7" t="inlineStr">
        <is>
          <t>Categoria</t>
        </is>
      </c>
      <c r="F1" s="7" t="inlineStr">
        <is>
          <t>Subcategoria</t>
        </is>
      </c>
      <c r="G1" s="7" t="inlineStr">
        <is>
          <t>Observações</t>
        </is>
      </c>
    </row>
    <row r="2">
      <c r="A2" s="8" t="n">
        <v>46023</v>
      </c>
      <c r="B2" s="9" t="inlineStr">
        <is>
          <t>Salário</t>
        </is>
      </c>
      <c r="C2" s="9" t="inlineStr">
        <is>
          <t>Receita</t>
        </is>
      </c>
      <c r="D2" s="10" t="n">
        <v>5000</v>
      </c>
      <c r="E2" s="9" t="inlineStr">
        <is>
          <t>Salário</t>
        </is>
      </c>
      <c r="F2" s="9" t="inlineStr">
        <is>
          <t>CLT</t>
        </is>
      </c>
      <c r="G2" s="9" t="inlineStr"/>
    </row>
    <row r="3">
      <c r="A3" s="8" t="n">
        <v>46027</v>
      </c>
      <c r="B3" s="9" t="inlineStr">
        <is>
          <t>Aluguel</t>
        </is>
      </c>
      <c r="C3" s="9" t="inlineStr">
        <is>
          <t>Despesa</t>
        </is>
      </c>
      <c r="D3" s="10" t="n">
        <v>1500</v>
      </c>
      <c r="E3" s="9" t="inlineStr">
        <is>
          <t>Moradia</t>
        </is>
      </c>
      <c r="F3" s="9" t="inlineStr">
        <is>
          <t>Aluguel</t>
        </is>
      </c>
      <c r="G3" s="9" t="inlineStr"/>
    </row>
    <row r="4">
      <c r="A4" s="8" t="n">
        <v>46029</v>
      </c>
      <c r="B4" s="9" t="inlineStr">
        <is>
          <t>Supermercado</t>
        </is>
      </c>
      <c r="C4" s="9" t="inlineStr">
        <is>
          <t>Despesa</t>
        </is>
      </c>
      <c r="D4" s="10" t="n">
        <v>450</v>
      </c>
      <c r="E4" s="9" t="inlineStr">
        <is>
          <t>Alimentação</t>
        </is>
      </c>
      <c r="F4" s="9" t="inlineStr">
        <is>
          <t>Supermercado</t>
        </is>
      </c>
      <c r="G4" s="9" t="inlineStr"/>
    </row>
    <row r="5">
      <c r="A5" s="8" t="n">
        <v>46032</v>
      </c>
      <c r="B5" s="9" t="inlineStr">
        <is>
          <t>Freelance</t>
        </is>
      </c>
      <c r="C5" s="9" t="inlineStr">
        <is>
          <t>Receita</t>
        </is>
      </c>
      <c r="D5" s="10" t="n">
        <v>800</v>
      </c>
      <c r="E5" s="9" t="inlineStr">
        <is>
          <t>Renda Extra</t>
        </is>
      </c>
      <c r="F5" s="9" t="inlineStr">
        <is>
          <t>Freelance</t>
        </is>
      </c>
      <c r="G5" s="9" t="inlineStr"/>
    </row>
    <row r="6">
      <c r="A6" s="8" t="n">
        <v>46034</v>
      </c>
      <c r="B6" s="9" t="inlineStr">
        <is>
          <t>Conta de Luz</t>
        </is>
      </c>
      <c r="C6" s="9" t="inlineStr">
        <is>
          <t>Despesa</t>
        </is>
      </c>
      <c r="D6" s="10" t="n">
        <v>180</v>
      </c>
      <c r="E6" s="9" t="inlineStr">
        <is>
          <t>Moradia</t>
        </is>
      </c>
      <c r="F6" s="9" t="inlineStr">
        <is>
          <t>Contas</t>
        </is>
      </c>
      <c r="G6" s="9" t="inlineStr"/>
    </row>
    <row r="7">
      <c r="A7" s="8" t="n">
        <v>46037</v>
      </c>
      <c r="B7" s="9" t="inlineStr">
        <is>
          <t>Gasolina</t>
        </is>
      </c>
      <c r="C7" s="9" t="inlineStr">
        <is>
          <t>Despesa</t>
        </is>
      </c>
      <c r="D7" s="10" t="n">
        <v>250</v>
      </c>
      <c r="E7" s="9" t="inlineStr">
        <is>
          <t>Transporte</t>
        </is>
      </c>
      <c r="F7" s="9" t="inlineStr">
        <is>
          <t>Combustível</t>
        </is>
      </c>
      <c r="G7" s="9" t="inlineStr"/>
    </row>
    <row r="8">
      <c r="A8" s="8" t="n">
        <v>46040</v>
      </c>
      <c r="B8" s="9" t="inlineStr">
        <is>
          <t>Academia</t>
        </is>
      </c>
      <c r="C8" s="9" t="inlineStr">
        <is>
          <t>Despesa</t>
        </is>
      </c>
      <c r="D8" s="10" t="n">
        <v>120</v>
      </c>
      <c r="E8" s="9" t="inlineStr">
        <is>
          <t>Saúde</t>
        </is>
      </c>
      <c r="F8" s="9" t="inlineStr">
        <is>
          <t>Academia</t>
        </is>
      </c>
      <c r="G8" s="9" t="inlineStr"/>
    </row>
    <row r="9">
      <c r="A9" s="8" t="n">
        <v>46042</v>
      </c>
      <c r="B9" s="9" t="inlineStr">
        <is>
          <t>Cinema</t>
        </is>
      </c>
      <c r="C9" s="9" t="inlineStr">
        <is>
          <t>Despesa</t>
        </is>
      </c>
      <c r="D9" s="10" t="n">
        <v>80</v>
      </c>
      <c r="E9" s="9" t="inlineStr">
        <is>
          <t>Lazer</t>
        </is>
      </c>
      <c r="F9" s="9" t="inlineStr">
        <is>
          <t>Entretenimento</t>
        </is>
      </c>
      <c r="G9" s="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3" t="inlineStr">
        <is>
          <t>CATEGORIAS DE DESPESAS</t>
        </is>
      </c>
    </row>
    <row r="2">
      <c r="A2" s="11" t="inlineStr">
        <is>
          <t>Categoria</t>
        </is>
      </c>
      <c r="B2" s="11" t="inlineStr">
        <is>
          <t>Subcategorias</t>
        </is>
      </c>
    </row>
    <row r="3">
      <c r="A3" s="9" t="inlineStr">
        <is>
          <t>Moradia</t>
        </is>
      </c>
      <c r="B3" s="9" t="inlineStr">
        <is>
          <t>Aluguel, Condomínio, IPTU, Contas (Luz, Água, Gás, Internet)</t>
        </is>
      </c>
    </row>
    <row r="4">
      <c r="A4" s="9" t="inlineStr">
        <is>
          <t>Alimentação</t>
        </is>
      </c>
      <c r="B4" s="9" t="inlineStr">
        <is>
          <t>Supermercado, Restaurantes, Delivery</t>
        </is>
      </c>
    </row>
    <row r="5">
      <c r="A5" s="9" t="inlineStr">
        <is>
          <t>Transporte</t>
        </is>
      </c>
      <c r="B5" s="9" t="inlineStr">
        <is>
          <t>Combustível, Transporte Público, Manutenção, Estacionamento</t>
        </is>
      </c>
    </row>
    <row r="6">
      <c r="A6" s="9" t="inlineStr">
        <is>
          <t>Saúde</t>
        </is>
      </c>
      <c r="B6" s="9" t="inlineStr">
        <is>
          <t>Plano de Saúde, Medicamentos, Consultas, Academia</t>
        </is>
      </c>
    </row>
    <row r="7">
      <c r="A7" s="9" t="inlineStr">
        <is>
          <t>Educação</t>
        </is>
      </c>
      <c r="B7" s="9" t="inlineStr">
        <is>
          <t>Cursos, Livros, Material Escolar</t>
        </is>
      </c>
    </row>
    <row r="8">
      <c r="A8" s="9" t="inlineStr">
        <is>
          <t>Lazer</t>
        </is>
      </c>
      <c r="B8" s="9" t="inlineStr">
        <is>
          <t>Entretenimento, Viagens, Hobbies</t>
        </is>
      </c>
    </row>
    <row r="9">
      <c r="A9" s="9" t="inlineStr">
        <is>
          <t>Vestuário</t>
        </is>
      </c>
      <c r="B9" s="9" t="inlineStr">
        <is>
          <t>Roupas, Calçados, Acessórios</t>
        </is>
      </c>
    </row>
    <row r="10">
      <c r="A10" s="9" t="inlineStr">
        <is>
          <t>Dívidas</t>
        </is>
      </c>
      <c r="B10" s="9" t="inlineStr">
        <is>
          <t>Cartão de Crédito, Empréstimos, Financiamentos</t>
        </is>
      </c>
    </row>
    <row r="11">
      <c r="A11" s="9" t="inlineStr">
        <is>
          <t>Investimentos</t>
        </is>
      </c>
      <c r="B11" s="9" t="inlineStr">
        <is>
          <t>Poupança, Ações, Fundos, Previdência</t>
        </is>
      </c>
    </row>
    <row r="12">
      <c r="A12" s="9" t="inlineStr">
        <is>
          <t>Outros</t>
        </is>
      </c>
      <c r="B12" s="9" t="inlineStr">
        <is>
          <t>Diversos</t>
        </is>
      </c>
    </row>
    <row r="14">
      <c r="A14" s="3" t="inlineStr">
        <is>
          <t>CATEGORIAS DE RECEITAS</t>
        </is>
      </c>
    </row>
    <row r="15">
      <c r="A15" s="11" t="inlineStr">
        <is>
          <t>Categoria</t>
        </is>
      </c>
      <c r="B15" s="11" t="inlineStr">
        <is>
          <t>Subcategorias</t>
        </is>
      </c>
    </row>
    <row r="16">
      <c r="A16" s="9" t="inlineStr">
        <is>
          <t>Salário</t>
        </is>
      </c>
      <c r="B16" s="9" t="inlineStr">
        <is>
          <t>CLT, PJ</t>
        </is>
      </c>
    </row>
    <row r="17">
      <c r="A17" s="9" t="inlineStr">
        <is>
          <t>Renda Extra</t>
        </is>
      </c>
      <c r="B17" s="9" t="inlineStr">
        <is>
          <t>Freelance, Bicos, Vendas</t>
        </is>
      </c>
    </row>
    <row r="18">
      <c r="A18" s="9" t="inlineStr">
        <is>
          <t>Investimentos</t>
        </is>
      </c>
      <c r="B18" s="9" t="inlineStr">
        <is>
          <t>Dividendos, Juros, Aluguéis</t>
        </is>
      </c>
    </row>
    <row r="19">
      <c r="A19" s="9" t="inlineStr">
        <is>
          <t>Outros</t>
        </is>
      </c>
      <c r="B19" s="9" t="inlineStr">
        <is>
          <t>Diversos</t>
        </is>
      </c>
    </row>
  </sheetData>
  <mergeCells count="2">
    <mergeCell ref="A14:B14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5" customWidth="1" min="1" max="1"/>
    <col width="25" customWidth="1" min="2" max="2"/>
  </cols>
  <sheetData>
    <row r="1">
      <c r="A1" s="3" t="inlineStr">
        <is>
          <t>CONFIGURAÇÕES DA PLANILHA</t>
        </is>
      </c>
    </row>
    <row r="3">
      <c r="A3" t="inlineStr">
        <is>
          <t>Nome do Usuário:</t>
        </is>
      </c>
      <c r="B3" t="inlineStr">
        <is>
          <t>Seu Nome Aqui</t>
        </is>
      </c>
    </row>
    <row r="4">
      <c r="A4" t="inlineStr">
        <is>
          <t>Mês de Referência:</t>
        </is>
      </c>
      <c r="B4" t="inlineStr">
        <is>
          <t>Janeiro/2026</t>
        </is>
      </c>
    </row>
    <row r="5">
      <c r="A5" t="inlineStr">
        <is>
          <t>Meta de Poupança (%):</t>
        </is>
      </c>
      <c r="B5" s="12" t="n">
        <v>0.2</v>
      </c>
    </row>
    <row r="6">
      <c r="A6" t="inlineStr">
        <is>
          <t>Limite de Endividamento (%):</t>
        </is>
      </c>
      <c r="B6" s="12" t="n">
        <v>0.3</v>
      </c>
    </row>
    <row r="8">
      <c r="A8" s="3" t="inlineStr">
        <is>
          <t>INSTRUÇÕES DE USO</t>
        </is>
      </c>
    </row>
    <row r="9">
      <c r="A9" t="inlineStr">
        <is>
          <t>1. Personalize as categorias na aba 'Categorias'</t>
        </is>
      </c>
    </row>
    <row r="10">
      <c r="A10" t="inlineStr">
        <is>
          <t>2. Registre todos os lançamentos na aba 'Lançamentos'</t>
        </is>
      </c>
    </row>
    <row r="11">
      <c r="A11" t="inlineStr">
        <is>
          <t>3. Acompanhe seus indicadores no 'Dashboard'</t>
        </is>
      </c>
    </row>
    <row r="12">
      <c r="A12" t="inlineStr">
        <is>
          <t>4. Revise mensalmente e ajuste suas metas</t>
        </is>
      </c>
    </row>
    <row r="13">
      <c r="A13" t="inlineStr">
        <is>
          <t>5. Mantenha a disciplina de registrar TUDO!</t>
        </is>
      </c>
    </row>
  </sheetData>
  <mergeCells count="2">
    <mergeCell ref="A8:B8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5" customWidth="1" min="3" max="3"/>
  </cols>
  <sheetData>
    <row r="1">
      <c r="A1" s="3" t="inlineStr">
        <is>
          <t>ANÁLISE POR CATEGORIA</t>
        </is>
      </c>
    </row>
    <row r="2">
      <c r="A2" s="13" t="inlineStr">
        <is>
          <t>Categoria</t>
        </is>
      </c>
      <c r="B2" s="13" t="inlineStr">
        <is>
          <t>Total Gasto</t>
        </is>
      </c>
      <c r="C2" s="13" t="inlineStr">
        <is>
          <t>% do Total</t>
        </is>
      </c>
    </row>
    <row r="3">
      <c r="A3" t="inlineStr">
        <is>
          <t>Moradia</t>
        </is>
      </c>
      <c r="B3" s="4">
        <f>SUMIFS(Lançamentos!D:D,Lançamentos!C:C,"Despesa",Lançamentos!E:E,"Moradia")</f>
        <v/>
      </c>
      <c r="C3" s="5">
        <f>IF(Dashboard!B6&gt;0,B3/Dashboard!B6,0)</f>
        <v/>
      </c>
    </row>
    <row r="4">
      <c r="A4" t="inlineStr">
        <is>
          <t>Alimentação</t>
        </is>
      </c>
      <c r="B4" s="4">
        <f>SUMIFS(Lançamentos!D:D,Lançamentos!C:C,"Despesa",Lançamentos!E:E,"Alimentação")</f>
        <v/>
      </c>
      <c r="C4" s="5">
        <f>IF(Dashboard!B6&gt;0,B4/Dashboard!B6,0)</f>
        <v/>
      </c>
    </row>
    <row r="5">
      <c r="A5" t="inlineStr">
        <is>
          <t>Transporte</t>
        </is>
      </c>
      <c r="B5" s="4">
        <f>SUMIFS(Lançamentos!D:D,Lançamentos!C:C,"Despesa",Lançamentos!E:E,"Transporte")</f>
        <v/>
      </c>
      <c r="C5" s="5">
        <f>IF(Dashboard!B6&gt;0,B5/Dashboard!B6,0)</f>
        <v/>
      </c>
    </row>
    <row r="6">
      <c r="A6" t="inlineStr">
        <is>
          <t>Saúde</t>
        </is>
      </c>
      <c r="B6" s="4">
        <f>SUMIFS(Lançamentos!D:D,Lançamentos!C:C,"Despesa",Lançamentos!E:E,"Saúde")</f>
        <v/>
      </c>
      <c r="C6" s="5">
        <f>IF(Dashboard!B6&gt;0,B6/Dashboard!B6,0)</f>
        <v/>
      </c>
    </row>
    <row r="7">
      <c r="A7" t="inlineStr">
        <is>
          <t>Educação</t>
        </is>
      </c>
      <c r="B7" s="4">
        <f>SUMIFS(Lançamentos!D:D,Lançamentos!C:C,"Despesa",Lançamentos!E:E,"Educação")</f>
        <v/>
      </c>
      <c r="C7" s="5">
        <f>IF(Dashboard!B6&gt;0,B7/Dashboard!B6,0)</f>
        <v/>
      </c>
    </row>
    <row r="8">
      <c r="A8" t="inlineStr">
        <is>
          <t>Lazer</t>
        </is>
      </c>
      <c r="B8" s="4">
        <f>SUMIFS(Lançamentos!D:D,Lançamentos!C:C,"Despesa",Lançamentos!E:E,"Lazer")</f>
        <v/>
      </c>
      <c r="C8" s="5">
        <f>IF(Dashboard!B6&gt;0,B8/Dashboard!B6,0)</f>
        <v/>
      </c>
    </row>
    <row r="9">
      <c r="A9" t="inlineStr">
        <is>
          <t>Vestuário</t>
        </is>
      </c>
      <c r="B9" s="4">
        <f>SUMIFS(Lançamentos!D:D,Lançamentos!C:C,"Despesa",Lançamentos!E:E,"Vestuário")</f>
        <v/>
      </c>
      <c r="C9" s="5">
        <f>IF(Dashboard!B6&gt;0,B9/Dashboard!B6,0)</f>
        <v/>
      </c>
    </row>
    <row r="10">
      <c r="A10" t="inlineStr">
        <is>
          <t>Dívidas</t>
        </is>
      </c>
      <c r="B10" s="4">
        <f>SUMIFS(Lançamentos!D:D,Lançamentos!C:C,"Despesa",Lançamentos!E:E,"Dívidas")</f>
        <v/>
      </c>
      <c r="C10" s="5">
        <f>IF(Dashboard!B6&gt;0,B10/Dashboard!B6,0)</f>
        <v/>
      </c>
    </row>
    <row r="11">
      <c r="A11" t="inlineStr">
        <is>
          <t>Investimentos</t>
        </is>
      </c>
      <c r="B11" s="4">
        <f>SUMIFS(Lançamentos!D:D,Lançamentos!C:C,"Despesa",Lançamentos!E:E,"Investimentos")</f>
        <v/>
      </c>
      <c r="C11" s="5">
        <f>IF(Dashboard!B6&gt;0,B11/Dashboard!B6,0)</f>
        <v/>
      </c>
    </row>
    <row r="12">
      <c r="A12" t="inlineStr">
        <is>
          <t>Outros</t>
        </is>
      </c>
      <c r="B12" s="4">
        <f>SUMIFS(Lançamentos!D:D,Lançamentos!C:C,"Despesa",Lançamentos!E:E,"Outros")</f>
        <v/>
      </c>
      <c r="C12" s="5">
        <f>IF(Dashboard!B6&gt;0,B12/Dashboard!B6,0)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2026-01-08T20:30:14Z</dcterms:created>
  <dcterms:modified xmlns:dcterms="http://purl.org/dc/terms/" xmlns:xsi="http://www.w3.org/2001/XMLSchema-instance" xsi:type="dcterms:W3CDTF">2026-01-08T20:30:14Z</dcterms:modified>
</cp:coreProperties>
</file>