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cd1cb86164d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_VIDEO" sheetId="1" r:id="R61a7651b5c384479"/>
    <x:sheet xmlns:r="http://schemas.openxmlformats.org/officeDocument/2006/relationships" name="CALCULADORA" sheetId="2" r:id="R03b22591e3cb4ad7"/>
    <x:sheet xmlns:r="http://schemas.openxmlformats.org/officeDocument/2006/relationships" name="CENARIOS" sheetId="3" r:id="Ref2ea001d0724a78"/>
    <x:sheet xmlns:r="http://schemas.openxmlformats.org/officeDocument/2006/relationships" name="PROPOSTAS" sheetId="4" r:id="Rb1c4ed59e5694809"/>
    <x:sheet xmlns:r="http://schemas.openxmlformats.org/officeDocument/2006/relationships" name="FONTES" sheetId="5" r:id="R9ed8b99b337a47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R$ #,##0.00"/>
    <x:numFmt numFmtId="201" formatCode="0"/>
    <x:numFmt numFmtId="202" formatCode="0.00%"/>
    <x:numFmt numFmtId="203" formatCode="0.00"/>
    <x:numFmt numFmtId="204" formatCode="0%"/>
  </x:numFmts>
  <x:fonts count="1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6B7280"/>
      <x:name val="Carlito"/>
    </x:font>
    <x:font>
      <x:b/>
      <x:sz val="12"/>
      <x:color rgb="FFFFFFFF"/>
      <x:name val="Carlito"/>
    </x:font>
    <x:font>
      <x:b/>
      <x:sz val="11"/>
      <x:color rgb="FF1F2937"/>
      <x:name val="Carlito"/>
    </x:font>
    <x:font>
      <x:b/>
      <x:sz val="10"/>
      <x:color rgb="FF217346"/>
      <x:name val="Carlito"/>
    </x:font>
    <x:font>
      <x:b/>
      <x:sz val="20"/>
      <x:color rgb="FF1F2937"/>
      <x:name val="Carlito"/>
    </x:font>
    <x:font>
      <x:sz val="8"/>
      <x:color rgb="FF6B7280"/>
      <x:name val="Carlito"/>
    </x:font>
    <x:font>
      <x:b/>
      <x:sz val="11"/>
      <x:color rgb="FF217346"/>
      <x:name val="Carlito"/>
    </x:font>
    <x:font>
      <x:b/>
      <x:sz val="10"/>
      <x:color rgb="FF1F2937"/>
      <x:name val="Carlito"/>
    </x:font>
    <x:font>
      <x:sz val="10"/>
      <x:color rgb="FF1F2937"/>
      <x:name val="Carlito"/>
    </x:font>
    <x:font>
      <x:b/>
      <x:sz val="17"/>
      <x:color rgb="FFFFFFFF"/>
      <x:name val="Carlito"/>
    </x:font>
    <x:font>
      <x:i/>
      <x:sz val="11"/>
      <x:color rgb="FF6B7280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F2937"/>
      </x:patternFill>
    </x:fill>
    <x:fill>
      <x:patternFill patternType="solid">
        <x:fgColor rgb="FFF7F8FA"/>
      </x:patternFill>
    </x:fill>
    <x:fill>
      <x:patternFill patternType="solid">
        <x:fgColor rgb="FF217346"/>
      </x:patternFill>
    </x:fill>
    <x:fill>
      <x:patternFill patternType="solid">
        <x:fgColor rgb="FFFFF4CC"/>
      </x:patternFill>
    </x:fill>
    <x:fill>
      <x:patternFill patternType="solid">
        <x:fgColor rgb="FFFFFFFF"/>
      </x:patternFill>
    </x:fill>
    <x:fill>
      <x:patternFill patternType="solid">
        <x:fgColor rgb="FFEAF4EF"/>
      </x:patternFill>
    </x:fill>
    <x:fill>
      <x:patternFill patternType="solid">
        <x:fgColor rgb="FFEAF2FF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27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5" borderId="3" xfId="0" applyNumberFormat="1" applyFont="1" applyFill="1" applyBorder="1"/>
    <x:xf numFmtId="0" fontId="0" fillId="5" borderId="0" xfId="0" applyNumberFormat="1" applyFont="1" applyFill="1" applyBorder="1"/>
    <x:xf numFmtId="0" fontId="0" fillId="5" borderId="8" xfId="0" applyNumberFormat="1" applyFont="1" applyFill="1" applyBorder="1"/>
    <x:xf numFmtId="0" fontId="4" fillId="5" borderId="3" xfId="0" applyNumberFormat="1" applyFont="1" applyFill="1" applyBorder="1"/>
    <x:xf numFmtId="0" fontId="4" fillId="5" borderId="0" xfId="0" applyNumberFormat="1" applyFont="1" applyFill="1" applyBorder="1"/>
    <x:xf numFmtId="0" fontId="4" fillId="5" borderId="8" xfId="0" applyNumberFormat="1" applyFont="1" applyFill="1" applyBorder="1"/>
    <x:xf numFmtId="0" fontId="4" fillId="5" borderId="3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/>
    </x:xf>
    <x:xf numFmtId="0" fontId="4" fillId="5" borderId="8" xfId="0" applyNumberFormat="1" applyFont="1" applyFill="1" applyBorder="1" applyAlignment="1">
      <x:alignment horizontal="center"/>
    </x:xf>
    <x:xf numFmtId="0" fontId="0" fillId="5" borderId="11" xfId="0" applyNumberFormat="1" applyFont="1" applyFill="1" applyBorder="1"/>
    <x:xf numFmtId="0" fontId="0" fillId="5" borderId="1" xfId="0" applyNumberFormat="1" applyFont="1" applyFill="1" applyBorder="1"/>
    <x:xf numFmtId="0" fontId="0" fillId="5" borderId="16" xfId="0" applyNumberFormat="1" applyFont="1" applyFill="1" applyBorder="1"/>
    <x:xf numFmtId="0" fontId="4" fillId="5" borderId="11" xfId="0" applyNumberFormat="1" applyFont="1" applyFill="1" applyBorder="1"/>
    <x:xf numFmtId="0" fontId="4" fillId="5" borderId="1" xfId="0" applyNumberFormat="1" applyFont="1" applyFill="1" applyBorder="1"/>
    <x:xf numFmtId="0" fontId="4" fillId="5" borderId="16" xfId="0" applyNumberFormat="1" applyFont="1" applyFill="1" applyBorder="1"/>
    <x:xf numFmtId="0" fontId="4" fillId="5" borderId="1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4" fillId="5" borderId="16" xfId="0" applyNumberFormat="1" applyFont="1" applyFill="1" applyBorder="1" applyAlignment="1">
      <x:alignment horizontal="center"/>
    </x:xf>
    <x:xf numFmtId="200" fontId="4" fillId="5" borderId="3" xfId="0" applyNumberFormat="1" applyFont="1" applyFill="1" applyBorder="1" applyAlignment="1">
      <x:alignment horizontal="center"/>
    </x:xf>
    <x:xf numFmtId="200" fontId="4" fillId="5" borderId="11" xfId="0" applyNumberFormat="1" applyFont="1" applyFill="1" applyBorder="1" applyAlignment="1">
      <x:alignment horizontal="center"/>
    </x:xf>
    <x:xf numFmtId="201" fontId="4" fillId="5" borderId="0" xfId="0" applyNumberFormat="1" applyFont="1" applyFill="1" applyBorder="1" applyAlignment="1">
      <x:alignment horizontal="center"/>
    </x:xf>
    <x:xf numFmtId="201" fontId="4" fillId="5" borderId="8" xfId="0" applyNumberFormat="1" applyFont="1" applyFill="1" applyBorder="1" applyAlignment="1">
      <x:alignment horizontal="center"/>
    </x:xf>
    <x:xf numFmtId="201" fontId="4" fillId="5" borderId="1" xfId="0" applyNumberFormat="1" applyFont="1" applyFill="1" applyBorder="1" applyAlignment="1">
      <x:alignment horizontal="center"/>
    </x:xf>
    <x:xf numFmtId="201" fontId="4" fillId="5" borderId="16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0" fillId="6" borderId="2" xfId="0" applyNumberFormat="1" applyFont="1" applyFill="1" applyBorder="1"/>
    <x:xf numFmtId="0" fontId="0" fillId="6" borderId="4" xfId="0" applyNumberFormat="1" applyFont="1" applyFill="1" applyBorder="1"/>
    <x:xf numFmtId="0" fontId="0" fillId="6" borderId="5" xfId="0" applyNumberFormat="1" applyFont="1" applyFill="1" applyBorder="1"/>
    <x:xf numFmtId="0" fontId="0" fillId="6" borderId="6" xfId="0" applyNumberFormat="1" applyFont="1" applyFill="1" applyBorder="1"/>
    <x:xf numFmtId="0" fontId="0" fillId="6" borderId="7" xfId="0" applyNumberFormat="1" applyFont="1" applyFill="1" applyBorder="1"/>
    <x:xf numFmtId="0" fontId="0" fillId="6" borderId="9" xfId="0" applyNumberFormat="1" applyFont="1" applyFill="1" applyBorder="1"/>
    <x:xf numFmtId="0" fontId="0" fillId="6" borderId="2" xfId="0" applyNumberFormat="1" applyFont="1" applyFill="1" applyBorder="1" applyAlignment="1">
      <x:alignment horizontal="center"/>
    </x:xf>
    <x:xf numFmtId="0" fontId="0" fillId="6" borderId="4" xfId="0" applyNumberFormat="1" applyFont="1" applyFill="1" applyBorder="1" applyAlignment="1">
      <x:alignment horizontal="center"/>
    </x:xf>
    <x:xf numFmtId="0" fontId="0" fillId="6" borderId="5" xfId="0" applyNumberFormat="1" applyFont="1" applyFill="1" applyBorder="1" applyAlignment="1">
      <x:alignment horizontal="center"/>
    </x:xf>
    <x:xf numFmtId="0" fontId="0" fillId="6" borderId="6" xfId="0" applyNumberFormat="1" applyFont="1" applyFill="1" applyBorder="1" applyAlignment="1">
      <x:alignment horizontal="center"/>
    </x:xf>
    <x:xf numFmtId="0" fontId="0" fillId="6" borderId="7" xfId="0" applyNumberFormat="1" applyFont="1" applyFill="1" applyBorder="1" applyAlignment="1">
      <x:alignment horizontal="center"/>
    </x:xf>
    <x:xf numFmtId="0" fontId="0" fillId="6" borderId="9" xfId="0" applyNumberFormat="1" applyFont="1" applyFill="1" applyBorder="1" applyAlignment="1">
      <x:alignment horizontal="center"/>
    </x:xf>
    <x:xf numFmtId="0" fontId="0" fillId="6" borderId="2" xfId="0" applyNumberFormat="1" applyFont="1" applyFill="1" applyBorder="1" applyAlignment="1">
      <x:alignment horizontal="center" vertical="center"/>
    </x:xf>
    <x:xf numFmtId="0" fontId="0" fillId="6" borderId="4" xfId="0" applyNumberFormat="1" applyFont="1" applyFill="1" applyBorder="1" applyAlignment="1">
      <x:alignment horizontal="center" vertical="center"/>
    </x:xf>
    <x:xf numFmtId="0" fontId="0" fillId="6" borderId="5" xfId="0" applyNumberFormat="1" applyFont="1" applyFill="1" applyBorder="1" applyAlignment="1">
      <x:alignment horizontal="center" vertical="center"/>
    </x:xf>
    <x:xf numFmtId="0" fontId="0" fillId="6" borderId="6" xfId="0" applyNumberFormat="1" applyFont="1" applyFill="1" applyBorder="1" applyAlignment="1">
      <x:alignment horizontal="center" vertical="center"/>
    </x:xf>
    <x:xf numFmtId="0" fontId="0" fillId="6" borderId="7" xfId="0" applyNumberFormat="1" applyFont="1" applyFill="1" applyBorder="1" applyAlignment="1">
      <x:alignment horizontal="center" vertical="center"/>
    </x:xf>
    <x:xf numFmtId="0" fontId="0" fillId="6" borderId="9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0" fillId="6" borderId="10" xfId="0" applyNumberFormat="1" applyFont="1" applyFill="1" applyBorder="1"/>
    <x:xf numFmtId="0" fontId="0" fillId="6" borderId="12" xfId="0" applyNumberFormat="1" applyFont="1" applyFill="1" applyBorder="1"/>
    <x:xf numFmtId="0" fontId="0" fillId="6" borderId="13" xfId="0" applyNumberFormat="1" applyFont="1" applyFill="1" applyBorder="1"/>
    <x:xf numFmtId="0" fontId="0" fillId="6" borderId="14" xfId="0" applyNumberFormat="1" applyFont="1" applyFill="1" applyBorder="1"/>
    <x:xf numFmtId="0" fontId="0" fillId="6" borderId="15" xfId="0" applyNumberFormat="1" applyFont="1" applyFill="1" applyBorder="1"/>
    <x:xf numFmtId="0" fontId="0" fillId="6" borderId="17" xfId="0" applyNumberFormat="1" applyFont="1" applyFill="1" applyBorder="1"/>
    <x:xf numFmtId="0" fontId="0" fillId="6" borderId="10" xfId="0" applyNumberFormat="1" applyFont="1" applyFill="1" applyBorder="1" applyAlignment="1">
      <x:alignment horizontal="center"/>
    </x:xf>
    <x:xf numFmtId="0" fontId="0" fillId="6" borderId="12" xfId="0" applyNumberFormat="1" applyFont="1" applyFill="1" applyBorder="1" applyAlignment="1">
      <x:alignment horizontal="center"/>
    </x:xf>
    <x:xf numFmtId="0" fontId="0" fillId="6" borderId="13" xfId="0" applyNumberFormat="1" applyFont="1" applyFill="1" applyBorder="1" applyAlignment="1">
      <x:alignment horizontal="center"/>
    </x:xf>
    <x:xf numFmtId="0" fontId="0" fillId="6" borderId="14" xfId="0" applyNumberFormat="1" applyFont="1" applyFill="1" applyBorder="1" applyAlignment="1">
      <x:alignment horizontal="center"/>
    </x:xf>
    <x:xf numFmtId="0" fontId="0" fillId="6" borderId="15" xfId="0" applyNumberFormat="1" applyFont="1" applyFill="1" applyBorder="1" applyAlignment="1">
      <x:alignment horizontal="center"/>
    </x:xf>
    <x:xf numFmtId="0" fontId="0" fillId="6" borderId="17" xfId="0" applyNumberFormat="1" applyFont="1" applyFill="1" applyBorder="1" applyAlignment="1">
      <x:alignment horizontal="center"/>
    </x:xf>
    <x:xf numFmtId="0" fontId="0" fillId="6" borderId="10" xfId="0" applyNumberFormat="1" applyFont="1" applyFill="1" applyBorder="1" applyAlignment="1">
      <x:alignment horizontal="center" vertical="center"/>
    </x:xf>
    <x:xf numFmtId="0" fontId="0" fillId="6" borderId="12" xfId="0" applyNumberFormat="1" applyFont="1" applyFill="1" applyBorder="1" applyAlignment="1">
      <x:alignment horizontal="center" vertical="center"/>
    </x:xf>
    <x:xf numFmtId="0" fontId="0" fillId="6" borderId="13" xfId="0" applyNumberFormat="1" applyFont="1" applyFill="1" applyBorder="1" applyAlignment="1">
      <x:alignment horizontal="center" vertical="center"/>
    </x:xf>
    <x:xf numFmtId="0" fontId="0" fillId="6" borderId="14" xfId="0" applyNumberFormat="1" applyFont="1" applyFill="1" applyBorder="1" applyAlignment="1">
      <x:alignment horizontal="center" vertical="center"/>
    </x:xf>
    <x:xf numFmtId="0" fontId="0" fillId="6" borderId="15" xfId="0" applyNumberFormat="1" applyFont="1" applyFill="1" applyBorder="1" applyAlignment="1">
      <x:alignment horizontal="center" vertical="center"/>
    </x:xf>
    <x:xf numFmtId="0" fontId="0" fillId="6" borderId="17" xfId="0" applyNumberFormat="1" applyFont="1" applyFill="1" applyBorder="1" applyAlignment="1">
      <x:alignment horizontal="center" vertical="center"/>
    </x:xf>
    <x:xf numFmtId="0" fontId="0" fillId="7" borderId="2" xfId="0" applyNumberFormat="1" applyFont="1" applyFill="1" applyBorder="1" applyAlignment="1">
      <x:alignment horizontal="center" vertical="center"/>
    </x:xf>
    <x:xf numFmtId="0" fontId="0" fillId="7" borderId="4" xfId="0" applyNumberFormat="1" applyFont="1" applyFill="1" applyBorder="1" applyAlignment="1">
      <x:alignment horizontal="center" vertical="center"/>
    </x:xf>
    <x:xf numFmtId="0" fontId="5" fillId="7" borderId="2" xfId="0" applyNumberFormat="1" applyFont="1" applyFill="1" applyBorder="1" applyAlignment="1">
      <x:alignment horizontal="center" vertical="center"/>
    </x:xf>
    <x:xf numFmtId="0" fontId="5" fillId="7" borderId="4" xfId="0" applyNumberFormat="1" applyFont="1" applyFill="1" applyBorder="1" applyAlignment="1">
      <x:alignment horizontal="center" vertical="center"/>
    </x:xf>
    <x:xf numFmtId="0" fontId="0" fillId="7" borderId="10" xfId="0" applyNumberFormat="1" applyFont="1" applyFill="1" applyBorder="1" applyAlignment="1">
      <x:alignment horizontal="center" vertical="center"/>
    </x:xf>
    <x:xf numFmtId="0" fontId="0" fillId="7" borderId="12" xfId="0" applyNumberFormat="1" applyFont="1" applyFill="1" applyBorder="1" applyAlignment="1">
      <x:alignment horizontal="center" vertical="center"/>
    </x:xf>
    <x:xf numFmtId="0" fontId="5" fillId="7" borderId="10" xfId="0" applyNumberFormat="1" applyFont="1" applyFill="1" applyBorder="1" applyAlignment="1">
      <x:alignment horizontal="center" vertical="center"/>
    </x:xf>
    <x:xf numFmtId="0" fontId="5" fillId="7" borderId="12" xfId="0" applyNumberFormat="1" applyFont="1" applyFill="1" applyBorder="1" applyAlignment="1">
      <x:alignment horizontal="center" vertical="center"/>
    </x:xf>
    <x:xf numFmtId="0" fontId="6" fillId="6" borderId="5" xfId="0" applyNumberFormat="1" applyFont="1" applyFill="1" applyBorder="1" applyAlignment="1">
      <x:alignment horizontal="center" vertical="center"/>
    </x:xf>
    <x:xf numFmtId="0" fontId="6" fillId="6" borderId="13" xfId="0" applyNumberFormat="1" applyFont="1" applyFill="1" applyBorder="1" applyAlignment="1">
      <x:alignment horizontal="center" vertical="center"/>
    </x:xf>
    <x:xf numFmtId="0" fontId="7" fillId="6" borderId="7" xfId="0" applyNumberFormat="1" applyFont="1" applyFill="1" applyBorder="1" applyAlignment="1">
      <x:alignment horizontal="center" vertical="center"/>
    </x:xf>
    <x:xf numFmtId="0" fontId="7" fillId="6" borderId="7" xfId="0" applyNumberFormat="1" applyFont="1" applyFill="1" applyBorder="1" applyAlignment="1">
      <x:alignment horizontal="center" vertical="center" wrapText="1"/>
    </x:xf>
    <x:xf numFmtId="0" fontId="7" fillId="6" borderId="15" xfId="0" applyNumberFormat="1" applyFont="1" applyFill="1" applyBorder="1" applyAlignment="1">
      <x:alignment horizontal="center" vertical="center"/>
    </x:xf>
    <x:xf numFmtId="0" fontId="7" fillId="6" borderId="15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horizontal="center" wrapText="1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wrapText="1"/>
    </x:xf>
    <x:xf numFmtId="0" fontId="8" fillId="7" borderId="1" xfId="0" applyNumberFormat="1" applyFont="1" applyFill="1" applyBorder="1" applyAlignment="1">
      <x:alignment horizontal="center" wrapText="1"/>
    </x:xf>
    <x:xf numFmtId="200" fontId="0" fillId="0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1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202" fontId="0" fillId="0" borderId="3" xfId="0" applyNumberFormat="1" applyFont="1" applyFill="1" applyBorder="1"/>
    <x:xf numFmtId="202" fontId="0" fillId="0" borderId="0" xfId="0" applyNumberFormat="1" applyFont="1" applyFill="1" applyBorder="1"/>
    <x:xf numFmtId="202" fontId="0" fillId="0" borderId="8" xfId="0" applyNumberFormat="1" applyFont="1" applyFill="1" applyBorder="1"/>
    <x:xf numFmtId="202" fontId="0" fillId="0" borderId="11" xfId="0" applyNumberFormat="1" applyFont="1" applyFill="1" applyBorder="1"/>
    <x:xf numFmtId="202" fontId="0" fillId="0" borderId="1" xfId="0" applyNumberFormat="1" applyFont="1" applyFill="1" applyBorder="1"/>
    <x:xf numFmtId="202" fontId="0" fillId="0" borderId="16" xfId="0" applyNumberFormat="1" applyFont="1" applyFill="1" applyBorder="1"/>
    <x:xf numFmtId="201" fontId="0" fillId="0" borderId="3" xfId="0" applyNumberFormat="1" applyFont="1" applyFill="1" applyBorder="1"/>
    <x:xf numFmtId="201" fontId="0" fillId="0" borderId="0" xfId="0" applyNumberFormat="1" applyFont="1" applyFill="1" applyBorder="1"/>
    <x:xf numFmtId="201" fontId="0" fillId="0" borderId="8" xfId="0" applyNumberFormat="1" applyFont="1" applyFill="1" applyBorder="1"/>
    <x:xf numFmtId="201" fontId="0" fillId="0" borderId="11" xfId="0" applyNumberFormat="1" applyFont="1" applyFill="1" applyBorder="1"/>
    <x:xf numFmtId="201" fontId="0" fillId="0" borderId="1" xfId="0" applyNumberFormat="1" applyFont="1" applyFill="1" applyBorder="1"/>
    <x:xf numFmtId="201" fontId="0" fillId="0" borderId="16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horizontal="center"/>
    </x:xf>
    <x:xf numFmtId="0" fontId="8" fillId="7" borderId="1" xfId="0" applyNumberFormat="1" applyFont="1" applyFill="1" applyBorder="1" applyAlignment="1">
      <x:alignment horizontal="center"/>
    </x:xf>
    <x:xf numFmtId="203" fontId="0" fillId="0" borderId="3" xfId="0" applyNumberFormat="1" applyFont="1" applyFill="1" applyBorder="1"/>
    <x:xf numFmtId="203" fontId="0" fillId="0" borderId="0" xfId="0" applyNumberFormat="1" applyFont="1" applyFill="1" applyBorder="1"/>
    <x:xf numFmtId="203" fontId="0" fillId="0" borderId="8" xfId="0" applyNumberFormat="1" applyFont="1" applyFill="1" applyBorder="1"/>
    <x:xf numFmtId="203" fontId="0" fillId="0" borderId="11" xfId="0" applyNumberFormat="1" applyFont="1" applyFill="1" applyBorder="1"/>
    <x:xf numFmtId="203" fontId="0" fillId="0" borderId="1" xfId="0" applyNumberFormat="1" applyFont="1" applyFill="1" applyBorder="1"/>
    <x:xf numFmtId="203" fontId="0" fillId="0" borderId="16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0" xfId="0" applyNumberFormat="1" applyFont="1" applyFill="1" applyBorder="1" applyAlignment="1">
      <x:alignment horizontal="center" wrapText="1"/>
    </x:xf>
    <x:xf numFmtId="0" fontId="4" fillId="8" borderId="0" xfId="0" applyNumberFormat="1" applyFont="1" applyFill="1" applyBorder="1" applyAlignment="1">
      <x:alignment horizontal="center" vertical="center" wrapText="1"/>
    </x:xf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wrapText="1"/>
    </x:xf>
    <x:xf numFmtId="0" fontId="4" fillId="8" borderId="1" xfId="0" applyNumberFormat="1" applyFont="1" applyFill="1" applyBorder="1" applyAlignment="1">
      <x:alignment horizontal="center" wrapText="1"/>
    </x:xf>
    <x:xf numFmtId="0" fontId="4" fillId="8" borderId="1" xfId="0" applyNumberFormat="1" applyFont="1" applyFill="1" applyBorder="1" applyAlignment="1">
      <x:alignment horizontal="center" vertical="center" wrapText="1"/>
    </x:xf>
    <x:xf numFmtId="204" fontId="0" fillId="0" borderId="3" xfId="0" applyNumberFormat="1" applyFont="1" applyFill="1" applyBorder="1"/>
    <x:xf numFmtId="204" fontId="0" fillId="0" borderId="0" xfId="0" applyNumberFormat="1" applyFont="1" applyFill="1" applyBorder="1"/>
    <x:xf numFmtId="204" fontId="0" fillId="0" borderId="8" xfId="0" applyNumberFormat="1" applyFont="1" applyFill="1" applyBorder="1"/>
    <x:xf numFmtId="204" fontId="0" fillId="0" borderId="11" xfId="0" applyNumberFormat="1" applyFont="1" applyFill="1" applyBorder="1"/>
    <x:xf numFmtId="204" fontId="0" fillId="0" borderId="1" xfId="0" applyNumberFormat="1" applyFont="1" applyFill="1" applyBorder="1"/>
    <x:xf numFmtId="204" fontId="0" fillId="0" borderId="16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0" fillId="5" borderId="1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horizontal="center"/>
    </x:xf>
    <x:xf numFmtId="0" fontId="11" fillId="2" borderId="0" xfId="0" applyNumberFormat="1" applyFont="1" applyFill="1" applyBorder="1" applyAlignment="1">
      <x:alignment horizontal="center" vertical="center"/>
    </x:xf>
    <x:xf numFmtId="0" fontId="11" fillId="2" borderId="1" xfId="0" applyNumberFormat="1" applyFont="1" applyFill="1" applyBorder="1"/>
    <x:xf numFmtId="0" fontId="11" fillId="2" borderId="1" xfId="0" applyNumberFormat="1" applyFont="1" applyFill="1" applyBorder="1" applyAlignment="1">
      <x:alignment horizontal="center"/>
    </x:xf>
    <x:xf numFmtId="0" fontId="11" fillId="2" borderId="1" xfId="0" applyNumberFormat="1" applyFont="1" applyFill="1" applyBorder="1" applyAlignment="1">
      <x:alignment horizontal="center" vertical="center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horizontal="center"/>
    </x:xf>
    <x:xf numFmtId="0" fontId="12" fillId="3" borderId="1" xfId="0" applyNumberFormat="1" applyFont="1" applyFill="1" applyBorder="1"/>
    <x:xf numFmtId="0" fontId="12" fillId="3" borderId="1" xfId="0" applyNumberFormat="1" applyFont="1" applyFill="1" applyBorder="1" applyAlignment="1">
      <x:alignment horizontal="center"/>
    </x:xf>
    <x:xf numFmtId="0" fontId="13" fillId="4" borderId="0" xfId="0" applyNumberFormat="1" applyFont="1" applyFill="1" applyBorder="1"/>
    <x:xf numFmtId="0" fontId="13" fillId="4" borderId="0" xfId="0" applyNumberFormat="1" applyFont="1" applyFill="1" applyBorder="1" applyAlignment="1">
      <x:alignment horizontal="center"/>
    </x:xf>
    <x:xf numFmtId="0" fontId="13" fillId="4" borderId="1" xfId="0" applyNumberFormat="1" applyFont="1" applyFill="1" applyBorder="1"/>
    <x:xf numFmtId="0" fontId="13" fillId="4" borderId="1" xfId="0" applyNumberFormat="1" applyFont="1" applyFill="1" applyBorder="1" applyAlignment="1">
      <x:alignment horizontal="center"/>
    </x:xf>
    <x:xf numFmtId="201" fontId="8" fillId="0" borderId="3" xfId="0" applyNumberFormat="1" applyFont="1" applyFill="1" applyBorder="1"/>
    <x:xf numFmtId="201" fontId="8" fillId="0" borderId="0" xfId="0" applyNumberFormat="1" applyFont="1" applyFill="1" applyBorder="1"/>
    <x:xf numFmtId="200" fontId="8" fillId="0" borderId="0" xfId="0" applyNumberFormat="1" applyFont="1" applyFill="1" applyBorder="1"/>
    <x:xf numFmtId="202" fontId="8" fillId="0" borderId="0" xfId="0" applyNumberFormat="1" applyFont="1" applyFill="1" applyBorder="1"/>
    <x:xf numFmtId="201" fontId="8" fillId="0" borderId="8" xfId="0" applyNumberFormat="1" applyFont="1" applyFill="1" applyBorder="1"/>
    <x:xf numFmtId="201" fontId="8" fillId="0" borderId="11" xfId="0" applyNumberFormat="1" applyFont="1" applyFill="1" applyBorder="1"/>
    <x:xf numFmtId="201" fontId="8" fillId="0" borderId="1" xfId="0" applyNumberFormat="1" applyFont="1" applyFill="1" applyBorder="1"/>
    <x:xf numFmtId="200" fontId="8" fillId="0" borderId="1" xfId="0" applyNumberFormat="1" applyFont="1" applyFill="1" applyBorder="1"/>
    <x:xf numFmtId="202" fontId="8" fillId="0" borderId="1" xfId="0" applyNumberFormat="1" applyFont="1" applyFill="1" applyBorder="1"/>
    <x:xf numFmtId="201" fontId="8" fillId="0" borderId="16" xfId="0" applyNumberFormat="1" applyFont="1" applyFill="1" applyBorder="1"/>
    <x:xf numFmtId="203" fontId="0" fillId="0" borderId="4" xfId="0" applyNumberFormat="1" applyFont="1" applyFill="1" applyBorder="1"/>
    <x:xf numFmtId="203" fontId="0" fillId="0" borderId="12" xfId="0" applyNumberFormat="1" applyFont="1" applyFill="1" applyBorder="1"/>
    <x:xf numFmtId="202" fontId="0" fillId="0" borderId="9" xfId="0" applyNumberFormat="1" applyFont="1" applyFill="1" applyBorder="1"/>
    <x:xf numFmtId="202" fontId="0" fillId="0" borderId="17" xfId="0" applyNumberFormat="1" applyFont="1" applyFill="1" applyBorder="1"/>
    <x:xf numFmtId="203" fontId="0" fillId="0" borderId="3" xfId="0" applyNumberFormat="1" applyFont="1" applyFill="1" applyBorder="1" applyAlignment="1">
      <x:alignment horizontal="center"/>
    </x:xf>
    <x:xf numFmtId="203" fontId="0" fillId="0" borderId="4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6" xfId="0" applyNumberFormat="1" applyFont="1" applyFill="1" applyBorder="1" applyAlignment="1">
      <x:alignment horizontal="center"/>
    </x:xf>
    <x:xf numFmtId="202" fontId="0" fillId="0" borderId="8" xfId="0" applyNumberFormat="1" applyFont="1" applyFill="1" applyBorder="1" applyAlignment="1">
      <x:alignment horizontal="center"/>
    </x:xf>
    <x:xf numFmtId="202" fontId="0" fillId="0" borderId="9" xfId="0" applyNumberFormat="1" applyFont="1" applyFill="1" applyBorder="1" applyAlignment="1">
      <x:alignment horizontal="center"/>
    </x:xf>
    <x:xf numFmtId="203" fontId="0" fillId="0" borderId="11" xfId="0" applyNumberFormat="1" applyFont="1" applyFill="1" applyBorder="1" applyAlignment="1">
      <x:alignment horizontal="center"/>
    </x:xf>
    <x:xf numFmtId="203" fontId="0" fillId="0" borderId="12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 applyAlignment="1">
      <x:alignment horizontal="center"/>
    </x:xf>
    <x:xf numFmtId="202" fontId="0" fillId="0" borderId="16" xfId="0" applyNumberFormat="1" applyFont="1" applyFill="1" applyBorder="1" applyAlignment="1">
      <x:alignment horizontal="center"/>
    </x:xf>
    <x:xf numFmtId="202" fontId="0" fillId="0" borderId="17" xfId="0" applyNumberFormat="1" applyFont="1" applyFill="1" applyBorder="1" applyAlignment="1">
      <x:alignment horizontal="center"/>
    </x:xf>
    <x:xf numFmtId="0" fontId="9" fillId="8" borderId="0" xfId="0" applyNumberFormat="1" applyFont="1" applyFill="1" applyBorder="1"/>
    <x:xf numFmtId="0" fontId="9" fillId="8" borderId="0" xfId="0" applyNumberFormat="1" applyFont="1" applyFill="1" applyBorder="1" applyAlignment="1">
      <x:alignment wrapText="1"/>
    </x:xf>
    <x:xf numFmtId="0" fontId="9" fillId="8" borderId="0" xfId="0" applyNumberFormat="1" applyFont="1" applyFill="1" applyBorder="1" applyAlignment="1">
      <x:alignment vertical="center" wrapText="1"/>
    </x:xf>
    <x:xf numFmtId="0" fontId="9" fillId="8" borderId="1" xfId="0" applyNumberFormat="1" applyFont="1" applyFill="1" applyBorder="1"/>
    <x:xf numFmtId="0" fontId="9" fillId="8" borderId="1" xfId="0" applyNumberFormat="1" applyFont="1" applyFill="1" applyBorder="1" applyAlignment="1">
      <x:alignment wrapText="1"/>
    </x:xf>
    <x:xf numFmtId="0" fontId="9" fillId="8" borderId="1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wrapText="1"/>
    </x:xf>
    <x:xf numFmtId="0" fontId="13" fillId="4" borderId="0" xfId="0" applyNumberFormat="1" applyFont="1" applyFill="1" applyBorder="1" applyAlignment="1">
      <x:alignment horizontal="center" wrapText="1"/>
    </x:xf>
    <x:xf numFmtId="0" fontId="13" fillId="4" borderId="1" xfId="0" applyNumberFormat="1" applyFont="1" applyFill="1" applyBorder="1" applyAlignment="1">
      <x:alignment wrapText="1"/>
    </x:xf>
    <x:xf numFmtId="0" fontId="13" fillId="4" borderId="1" xfId="0" applyNumberFormat="1" applyFont="1" applyFill="1" applyBorder="1" applyAlignment="1">
      <x:alignment horizontal="center" wrapText="1"/>
    </x:xf>
    <x:xf numFmtId="200" fontId="0" fillId="0" borderId="2" xfId="0" applyNumberFormat="1" applyFont="1" applyFill="1" applyBorder="1"/>
    <x:xf numFmtId="200" fontId="0" fillId="0" borderId="5" xfId="0" applyNumberFormat="1" applyFont="1" applyFill="1" applyBorder="1"/>
    <x:xf numFmtId="200" fontId="0" fillId="0" borderId="7" xfId="0" applyNumberFormat="1" applyFont="1" applyFill="1" applyBorder="1"/>
    <x:xf numFmtId="200" fontId="0" fillId="0" borderId="10" xfId="0" applyNumberFormat="1" applyFont="1" applyFill="1" applyBorder="1"/>
    <x:xf numFmtId="200" fontId="0" fillId="0" borderId="13" xfId="0" applyNumberFormat="1" applyFont="1" applyFill="1" applyBorder="1"/>
    <x:xf numFmtId="200" fontId="0" fillId="0" borderId="15" xfId="0" applyNumberFormat="1" applyFont="1" applyFill="1" applyBorder="1"/>
    <x:xf numFmtId="201" fontId="0" fillId="0" borderId="4" xfId="0" applyNumberFormat="1" applyFont="1" applyFill="1" applyBorder="1"/>
    <x:xf numFmtId="201" fontId="0" fillId="0" borderId="6" xfId="0" applyNumberFormat="1" applyFont="1" applyFill="1" applyBorder="1"/>
    <x:xf numFmtId="201" fontId="0" fillId="0" borderId="9" xfId="0" applyNumberFormat="1" applyFont="1" applyFill="1" applyBorder="1"/>
    <x:xf numFmtId="201" fontId="0" fillId="0" borderId="12" xfId="0" applyNumberFormat="1" applyFont="1" applyFill="1" applyBorder="1"/>
    <x:xf numFmtId="201" fontId="0" fillId="0" borderId="14" xfId="0" applyNumberFormat="1" applyFont="1" applyFill="1" applyBorder="1"/>
    <x:xf numFmtId="201" fontId="0" fillId="0" borderId="17" xfId="0" applyNumberFormat="1" applyFont="1" applyFill="1" applyBorder="1"/>
    <x:xf numFmtId="0" fontId="14" fillId="5" borderId="0" xfId="0" applyNumberFormat="1" applyFont="1" applyFill="1" applyBorder="1"/>
    <x:xf numFmtId="0" fontId="14" fillId="5" borderId="0" xfId="0" applyNumberFormat="1" applyFont="1" applyFill="1" applyBorder="1" applyAlignment="1">
      <x:alignment wrapText="1"/>
    </x:xf>
    <x:xf numFmtId="0" fontId="14" fillId="5" borderId="0" xfId="0" applyNumberFormat="1" applyFont="1" applyFill="1" applyBorder="1" applyAlignment="1">
      <x:alignment vertical="center" wrapText="1"/>
    </x:xf>
    <x:xf numFmtId="0" fontId="14" fillId="5" borderId="1" xfId="0" applyNumberFormat="1" applyFont="1" applyFill="1" applyBorder="1"/>
    <x:xf numFmtId="0" fontId="14" fillId="5" borderId="1" xfId="0" applyNumberFormat="1" applyFont="1" applyFill="1" applyBorder="1" applyAlignment="1">
      <x:alignment wrapText="1"/>
    </x:xf>
    <x:xf numFmtId="0" fontId="14" fillId="5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51fb8630e4400" /><Relationship Type="http://schemas.openxmlformats.org/officeDocument/2006/relationships/theme" Target="/xl/theme/theme1.xml" Id="R9b30a00e1f054ef5" /><Relationship Type="http://schemas.openxmlformats.org/officeDocument/2006/relationships/sharedStrings" Target="/xl/sharedStrings.xml" Id="R7a5c6a4342aa4d26" /><Relationship Type="http://schemas.openxmlformats.org/officeDocument/2006/relationships/worksheet" Target="/xl/worksheets/sheet1.xml" Id="R61a7651b5c384479" /><Relationship Type="http://schemas.openxmlformats.org/officeDocument/2006/relationships/worksheet" Target="/xl/worksheets/sheet2.xml" Id="R03b22591e3cb4ad7" /><Relationship Type="http://schemas.openxmlformats.org/officeDocument/2006/relationships/worksheet" Target="/xl/worksheets/sheet3.xml" Id="Ref2ea001d0724a78" /><Relationship Type="http://schemas.openxmlformats.org/officeDocument/2006/relationships/worksheet" Target="/xl/worksheets/sheet4.xml" Id="Rb1c4ed59e5694809" /><Relationship Type="http://schemas.openxmlformats.org/officeDocument/2006/relationships/worksheet" Target="/xl/worksheets/sheet5.xml" Id="R9ed8b99b337a475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6" hidden="0" customWidth="1"/>
    <x:col min="2" max="2" width="15" hidden="0" customWidth="1"/>
    <x:col min="3" max="3" width="15" hidden="0" customWidth="1"/>
    <x:col min="4" max="4" width="14" hidden="0" customWidth="1"/>
    <x:col min="5" max="5" width="16" hidden="0" customWidth="1"/>
    <x:col min="6" max="6" width="16" hidden="0" customWidth="1"/>
    <x:col min="7" max="7" width="17" hidden="0" customWidth="1"/>
    <x:col min="8" max="8" width="17" hidden="0" customWidth="1"/>
    <x:col min="9" max="9" width="16" hidden="0" customWidth="1"/>
    <x:col min="10" max="10" width="34" hidden="0" customWidth="1"/>
  </x:cols>
  <x:sheetData>
    <x:row r="1">
      <x:c r="A1" s="5" t="str">
        <x:v>ESCALA 6x1 — TEMPO, SALÁRIO E VALOR DA HORA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>
      <x:c r="A3" s="12" t="str">
        <x:v>Comparação matemática para vídeo • PEC de 40h sem redução salarial x cenário ilustrativo com valor-hora constante</x:v>
      </x:c>
      <x:c r="B3" s="12"/>
      <x:c r="C3" s="12"/>
      <x:c r="D3" s="12"/>
      <x:c r="E3" s="12"/>
      <x:c r="F3" s="12"/>
      <x:c r="G3" s="12"/>
      <x:c r="H3" s="12"/>
      <x:c r="I3" s="12"/>
      <x:c r="J3" s="12"/>
    </x:row>
    <x:row r="5">
      <x:c r="A5" s="18" t="str">
        <x:v>ENTRADA PRINCIPAL — EDITE A CÉLULA AMARELA</x:v>
      </x:c>
      <x:c r="B5" s="18"/>
      <x:c r="C5" s="18"/>
      <x:c r="D5" s="18"/>
      <x:c r="E5" s="18"/>
      <x:c r="F5" s="18"/>
      <x:c r="G5" s="18"/>
      <x:c r="H5" s="18"/>
      <x:c r="I5" s="18"/>
      <x:c r="J5" s="18"/>
    </x:row>
    <x:row r="6">
      <x:c r="A6" s="22" t="str">
        <x:v>Salário mensal</x:v>
      </x:c>
      <x:c r="B6" s="57" t="n">
        <x:v>3000</x:v>
      </x:c>
      <x:c r="C6" s="23" t="str">
        <x:v>Exemplo do vídeo</x:v>
      </x:c>
      <x:c r="D6" s="24"/>
    </x:row>
    <x:row r="7">
      <x:c r="A7" s="25" t="str">
        <x:v>Jornada atual</x:v>
      </x:c>
      <x:c r="B7" s="59" t="n">
        <x:v>44</x:v>
      </x:c>
      <x:c r="C7" s="26" t="str">
        <x:v>horas/semana</x:v>
      </x:c>
      <x:c r="D7" s="27"/>
    </x:row>
    <x:row r="8">
      <x:c r="A8" s="28" t="str">
        <x:v>Jornada simulada</x:v>
      </x:c>
      <x:c r="B8" s="60" t="n">
        <x:v>40</x:v>
      </x:c>
      <x:c r="C8" s="29" t="str">
        <x:v>horas/semana</x:v>
      </x:c>
      <x:c r="D8" s="30"/>
    </x:row>
    <x:row r="10">
      <x:c r="A10" s="103" t="str">
        <x:v>44h → 40h</x:v>
      </x:c>
      <x:c r="B10" s="104"/>
      <x:c r="C10" s="103" t="str">
        <x:v>VALOR DA HORA</x:v>
      </x:c>
      <x:c r="D10" s="104"/>
      <x:c r="E10" s="103" t="str">
        <x:v>HORAS/ANO</x:v>
      </x:c>
      <x:c r="F10" s="104"/>
      <x:c r="G10" s="103" t="str">
        <x:v>JORNADAS DE 8h</x:v>
      </x:c>
      <x:c r="H10" s="104"/>
      <x:c r="I10" s="103" t="str">
        <x:v>DIAS/SEMANA</x:v>
      </x:c>
      <x:c r="J10" s="104"/>
    </x:row>
    <x:row r="11">
      <x:c r="A11" s="109" t="str">
        <x:v>−9,09%</x:v>
      </x:c>
      <x:c r="B11" s="79"/>
      <x:c r="C11" s="109" t="str">
        <x:v>+10,00%</x:v>
      </x:c>
      <x:c r="D11" s="79"/>
      <x:c r="E11" s="109" t="str">
        <x:v>208 h</x:v>
      </x:c>
      <x:c r="F11" s="79"/>
      <x:c r="G11" s="109" t="str">
        <x:v>26</x:v>
      </x:c>
      <x:c r="H11" s="79"/>
      <x:c r="I11" s="109" t="str">
        <x:v>6 → 5</x:v>
      </x:c>
      <x:c r="J11" s="79"/>
    </x:row>
    <x:row r="12">
      <x:c r="A12" s="78"/>
      <x:c r="B12" s="79"/>
      <x:c r="C12" s="78"/>
      <x:c r="D12" s="79"/>
      <x:c r="E12" s="78"/>
      <x:c r="F12" s="79"/>
      <x:c r="G12" s="78"/>
      <x:c r="H12" s="79"/>
      <x:c r="I12" s="78"/>
      <x:c r="J12" s="79"/>
    </x:row>
    <x:row r="13">
      <x:c r="A13" s="112" t="str">
        <x:v>redução semanal de horas</x:v>
      </x:c>
      <x:c r="B13" s="81"/>
      <x:c r="C13" s="112" t="str">
        <x:v>se o salário mensal for mantido</x:v>
      </x:c>
      <x:c r="D13" s="81"/>
      <x:c r="E13" s="112" t="str">
        <x:v>equivalência: 4 h × 52 semanas</x:v>
      </x:c>
      <x:c r="F13" s="81"/>
      <x:c r="G13" s="112" t="str">
        <x:v>208 h ÷ 8</x:v>
      </x:c>
      <x:c r="H13" s="81"/>
      <x:c r="I13" s="112" t="str">
        <x:v>no desenho aprovado pela Câmara</x:v>
      </x:c>
      <x:c r="J13" s="81"/>
    </x:row>
    <x:row r="15">
      <x:c r="A15" s="116" t="str">
        <x:v>DOIS CENÁRIOS MATEMÁTICOS</x:v>
      </x:c>
      <x:c r="B15" s="116"/>
      <x:c r="C15" s="116"/>
      <x:c r="D15" s="116"/>
      <x:c r="E15" s="116"/>
      <x:c r="F15" s="116"/>
      <x:c r="G15" s="116"/>
      <x:c r="H15" s="116"/>
      <x:c r="I15" s="116"/>
      <x:c r="J15" s="116"/>
    </x:row>
    <x:row r="16">
      <x:c r="A16" s="122" t="str">
        <x:v>Modelo</x:v>
      </x:c>
      <x:c r="B16" s="122" t="str">
        <x:v>Salário mensal</x:v>
      </x:c>
      <x:c r="C16" s="122" t="str">
        <x:v>Horas/semana</x:v>
      </x:c>
      <x:c r="D16" s="122" t="str">
        <x:v>Divisor mensal</x:v>
      </x:c>
      <x:c r="E16" s="122" t="str">
        <x:v>Valor/hora</x:v>
      </x:c>
      <x:c r="F16" s="122" t="str">
        <x:v>Mudança do valor/hora</x:v>
      </x:c>
      <x:c r="G16" s="122" t="str">
        <x:v>Horas anuais*</x:v>
      </x:c>
      <x:c r="H16" s="122" t="str">
        <x:v>Tempo liberado*</x:v>
      </x:c>
      <x:c r="I16" s="122" t="str">
        <x:v>Salário vs atual</x:v>
      </x:c>
      <x:c r="J16" s="122" t="str">
        <x:v>Observação</x:v>
      </x:c>
    </x:row>
    <x:row r="17">
      <x:c r="A17" s="22" t="str">
        <x:v>Atual 44h</x:v>
      </x:c>
      <x:c r="B17" s="127" t="n">
        <x:f>$B$6</x:f>
        <x:v>3000</x:v>
      </x:c>
      <x:c r="C17" s="23" t="n">
        <x:v>44</x:v>
      </x:c>
      <x:c r="D17" s="23" t="n">
        <x:v>220</x:v>
      </x:c>
      <x:c r="E17" s="127" t="n">
        <x:f>B17/D17</x:f>
        <x:v>13.636363636363637</x:v>
      </x:c>
      <x:c r="F17" s="133" t="n">
        <x:f>0</x:f>
        <x:v>0</x:v>
      </x:c>
      <x:c r="G17" s="139" t="n">
        <x:f>C17*52</x:f>
        <x:v>2288</x:v>
      </x:c>
      <x:c r="H17" s="139" t="n">
        <x:f>0</x:f>
        <x:v>0</x:v>
      </x:c>
      <x:c r="I17" s="133" t="n">
        <x:f>0</x:f>
        <x:v>0</x:v>
      </x:c>
      <x:c r="J17" s="145" t="str">
        <x:v>Base de comparação</x:v>
      </x:c>
    </x:row>
    <x:row r="18">
      <x:c r="A18" s="25" t="str">
        <x:v>40h + salário mantido</x:v>
      </x:c>
      <x:c r="B18" s="128" t="n">
        <x:f>$B$6</x:f>
        <x:v>3000</x:v>
      </x:c>
      <x:c r="C18" s="26" t="n">
        <x:v>40</x:v>
      </x:c>
      <x:c r="D18" s="26" t="n">
        <x:v>200</x:v>
      </x:c>
      <x:c r="E18" s="128" t="n">
        <x:f>B18/D18</x:f>
        <x:v>15</x:v>
      </x:c>
      <x:c r="F18" s="134" t="n">
        <x:f>(E18/E17)-1</x:f>
        <x:v>0.09999999999999987</x:v>
      </x:c>
      <x:c r="G18" s="140" t="n">
        <x:f>C18*52</x:f>
        <x:v>2080</x:v>
      </x:c>
      <x:c r="H18" s="140" t="n">
        <x:f>(C17-C18)*52</x:f>
        <x:v>208</x:v>
      </x:c>
      <x:c r="I18" s="134" t="n">
        <x:f>(B18/B17)-1</x:f>
        <x:v>0</x:v>
      </x:c>
      <x:c r="J18" s="146" t="str">
        <x:v>Desenho da PEC: sem redução salarial</x:v>
      </x:c>
    </x:row>
    <x:row r="19">
      <x:c r="A19" s="25" t="str">
        <x:v>40h + valor-hora mantido</x:v>
      </x:c>
      <x:c r="B19" s="128" t="n">
        <x:f>$B$6*(C19/C17)</x:f>
        <x:v>2727.272727272727</x:v>
      </x:c>
      <x:c r="C19" s="26" t="n">
        <x:v>40</x:v>
      </x:c>
      <x:c r="D19" s="26" t="n">
        <x:v>200</x:v>
      </x:c>
      <x:c r="E19" s="128" t="n">
        <x:f>B19/D19</x:f>
        <x:v>13.636363636363635</x:v>
      </x:c>
      <x:c r="F19" s="134" t="n">
        <x:f>(E19/E17)-1</x:f>
        <x:v>-1.1102230246251565e-16</x:v>
      </x:c>
      <x:c r="G19" s="140" t="n">
        <x:f>C19*52</x:f>
        <x:v>2080</x:v>
      </x:c>
      <x:c r="H19" s="140" t="n">
        <x:f>(C17-C19)*52</x:f>
        <x:v>208</x:v>
      </x:c>
      <x:c r="I19" s="134" t="n">
        <x:f>(B19/B17)-1</x:f>
        <x:v>-0.09090909090909094</x:v>
      </x:c>
      <x:c r="J19" s="146" t="str">
        <x:v>Simulação ilustrativa; não é salário oficial de proposta</x:v>
      </x:c>
    </x:row>
    <x:row r="20">
      <x:c r="A20" s="28" t="str">
        <x:v>42h transição PEC</x:v>
      </x:c>
      <x:c r="B20" s="129" t="n">
        <x:f>$B$6</x:f>
        <x:v>3000</x:v>
      </x:c>
      <x:c r="C20" s="29" t="n">
        <x:v>42</x:v>
      </x:c>
      <x:c r="D20" s="29" t="n">
        <x:v>210</x:v>
      </x:c>
      <x:c r="E20" s="129" t="n">
        <x:f>B20/D20</x:f>
        <x:v>14.285714285714286</x:v>
      </x:c>
      <x:c r="F20" s="135" t="n">
        <x:f>(E20/E17)-1</x:f>
        <x:v>0.04761904761904767</x:v>
      </x:c>
      <x:c r="G20" s="141" t="n">
        <x:f>C20*52</x:f>
        <x:v>2184</x:v>
      </x:c>
      <x:c r="H20" s="141" t="n">
        <x:f>(C17-C20)*52</x:f>
        <x:v>104</x:v>
      </x:c>
      <x:c r="I20" s="135" t="n">
        <x:f>(B20/B17)-1</x:f>
        <x:v>0</x:v>
      </x:c>
      <x:c r="J20" s="147" t="str">
        <x:v>Etapa prevista antes das 40h</x:v>
      </x:c>
    </x:row>
    <x:row r="22">
      <x:c r="A22" s="18" t="str">
        <x:v>MENOS HORAS NA SEMANA PODE SIGNIFICAR MAIS HORAS EM CADA DIA TRABALHADO</x:v>
      </x:c>
      <x:c r="B22" s="18"/>
      <x:c r="C22" s="18"/>
      <x:c r="D22" s="18"/>
      <x:c r="E22" s="18"/>
      <x:c r="F22" s="18"/>
      <x:c r="G22" s="18"/>
      <x:c r="H22" s="18"/>
      <x:c r="I22" s="18"/>
      <x:c r="J22" s="18"/>
    </x:row>
    <x:row r="23">
      <x:c r="A23" s="151" t="str">
        <x:v>Modelo</x:v>
      </x:c>
      <x:c r="B23" s="151" t="str">
        <x:v>Horas semanais</x:v>
      </x:c>
      <x:c r="C23" s="151" t="str">
        <x:v>Dias trabalhados</x:v>
      </x:c>
      <x:c r="D23" s="151" t="str">
        <x:v>Horas/dia</x:v>
      </x:c>
      <x:c r="E23" s="151" t="str">
        <x:v>Horas</x:v>
      </x:c>
      <x:c r="F23" s="151" t="str">
        <x:v>Minutos</x:v>
      </x:c>
      <x:c r="G23" s="163" t="str">
        <x:v>EXEMPLO
44 ÷ 6 = 7h20 por dia
40 ÷ 5 = 8h por dia
Menos horas na semana, porém mais horas em cada dia trabalhado.</x:v>
      </x:c>
      <x:c r="H23" s="163"/>
      <x:c r="I23" s="163"/>
      <x:c r="J23" s="163"/>
    </x:row>
    <x:row r="24">
      <x:c r="A24" s="22" t="str">
        <x:v>6x1 distribuída igualmente</x:v>
      </x:c>
      <x:c r="B24" s="23" t="n">
        <x:v>44</x:v>
      </x:c>
      <x:c r="C24" s="23" t="n">
        <x:v>6</x:v>
      </x:c>
      <x:c r="D24" s="153" t="n">
        <x:f>B24/C24</x:f>
        <x:v>7.333333333333333</x:v>
      </x:c>
      <x:c r="E24" s="23" t="n">
        <x:f>INT(D24)</x:f>
        <x:v>7</x:v>
      </x:c>
      <x:c r="F24" s="24" t="n">
        <x:f>ROUND((D24-E24)*60,0)</x:f>
        <x:v>20</x:v>
      </x:c>
      <x:c r="G24" s="163"/>
      <x:c r="H24" s="163"/>
      <x:c r="I24" s="163"/>
      <x:c r="J24" s="163"/>
    </x:row>
    <x:row r="25">
      <x:c r="A25" s="25" t="str">
        <x:v>5x2 / 40h</x:v>
      </x:c>
      <x:c r="B25" s="26" t="n">
        <x:v>40</x:v>
      </x:c>
      <x:c r="C25" s="26" t="n">
        <x:v>5</x:v>
      </x:c>
      <x:c r="D25" s="154" t="n">
        <x:f>B25/C25</x:f>
        <x:v>8</x:v>
      </x:c>
      <x:c r="E25" s="26" t="n">
        <x:f>INT(D25)</x:f>
        <x:v>8</x:v>
      </x:c>
      <x:c r="F25" s="27" t="n">
        <x:f>ROUND((D25-E25)*60,0)</x:f>
        <x:v>0</x:v>
      </x:c>
      <x:c r="G25" s="163"/>
      <x:c r="H25" s="163"/>
      <x:c r="I25" s="163"/>
      <x:c r="J25" s="163"/>
    </x:row>
    <x:row r="26">
      <x:c r="A26" s="28" t="str">
        <x:v>Diferença por dia trabalhado</x:v>
      </x:c>
      <x:c r="B26" s="29"/>
      <x:c r="C26" s="29"/>
      <x:c r="D26" s="155" t="n">
        <x:f>D25-D24</x:f>
        <x:v>0.666666666666667</x:v>
      </x:c>
      <x:c r="E26" s="29" t="n">
        <x:f>INT(D26)</x:f>
        <x:v>0</x:v>
      </x:c>
      <x:c r="F26" s="30" t="n">
        <x:f>ROUND((D26-E26)*60,0)</x:f>
        <x:v>40</x:v>
      </x:c>
      <x:c r="G26" s="163"/>
      <x:c r="H26" s="163"/>
      <x:c r="I26" s="163"/>
      <x:c r="J26" s="163"/>
    </x:row>
    <x:row r="28">
      <x:c r="A28" s="116" t="str">
        <x:v>PESQUISA REAL TIME BIG DATA — MAIO/2026</x:v>
      </x:c>
      <x:c r="B28" s="116"/>
      <x:c r="C28" s="116"/>
      <x:c r="D28" s="116"/>
      <x:c r="E28" s="116"/>
      <x:c r="F28" s="116"/>
      <x:c r="G28" s="116"/>
      <x:c r="H28" s="116"/>
      <x:c r="I28" s="116"/>
      <x:c r="J28" s="116"/>
    </x:row>
    <x:row r="29">
      <x:c r="A29" s="122" t="str">
        <x:v>Grupo</x:v>
      </x:c>
      <x:c r="B29" s="122" t="str">
        <x:v>Apoia fim da 6x1</x:v>
      </x:c>
      <x:c r="C29" s="122" t="str">
        <x:v>Não apoia / demais</x:v>
      </x:c>
      <x:c r="D29" s="122" t="str">
        <x:v>Fonte</x:v>
      </x:c>
      <x:c r="E29" s="122" t="str">
        <x:v>Data</x:v>
      </x:c>
      <x:c r="F29" s="122" t="str">
        <x:v>Observação</x:v>
      </x:c>
      <x:c r="G29" s="177" t="str">
        <x:v>LEITURA
O tema atravessava as duas principais bases eleitorais na pesquisa de maio.
Isso não significa que esses percentuais permanecem iguais em outubro.</x:v>
      </x:c>
      <x:c r="H29" s="177"/>
      <x:c r="I29" s="177"/>
      <x:c r="J29" s="177"/>
    </x:row>
    <x:row r="30">
      <x:c r="A30" s="22" t="str">
        <x:v>Total entrevistados</x:v>
      </x:c>
      <x:c r="B30" s="169" t="n">
        <x:v>0.71</x:v>
      </x:c>
      <x:c r="C30" s="169" t="n">
        <x:v>0.29</x:v>
      </x:c>
      <x:c r="D30" s="23" t="str">
        <x:v>Real Time Big Data / CNN Brasil</x:v>
      </x:c>
      <x:c r="E30" s="23" t="str">
        <x:v>maio/2026</x:v>
      </x:c>
      <x:c r="F30" s="145" t="str">
        <x:v>2.000 eleitores; margem geral de 2 p.p.</x:v>
      </x:c>
      <x:c r="G30" s="177"/>
      <x:c r="H30" s="177"/>
      <x:c r="I30" s="177"/>
      <x:c r="J30" s="177"/>
    </x:row>
    <x:row r="31">
      <x:c r="A31" s="25" t="str">
        <x:v>Eleitores de Lula</x:v>
      </x:c>
      <x:c r="B31" s="170" t="n">
        <x:v>0.84</x:v>
      </x:c>
      <x:c r="C31" s="170" t="n">
        <x:v>0.16</x:v>
      </x:c>
      <x:c r="D31" s="26" t="str">
        <x:v>Real Time Big Data / CNN Brasil</x:v>
      </x:c>
      <x:c r="E31" s="26" t="str">
        <x:v>maio/2026</x:v>
      </x:c>
      <x:c r="F31" s="146" t="str">
        <x:v>Recorte da pesquisa</x:v>
      </x:c>
      <x:c r="G31" s="177"/>
      <x:c r="H31" s="177"/>
      <x:c r="I31" s="177"/>
      <x:c r="J31" s="177"/>
    </x:row>
    <x:row r="32">
      <x:c r="A32" s="28" t="str">
        <x:v>Eleitores de Flávio</x:v>
      </x:c>
      <x:c r="B32" s="171" t="n">
        <x:v>0.59</x:v>
      </x:c>
      <x:c r="C32" s="171" t="n">
        <x:v>0.41</x:v>
      </x:c>
      <x:c r="D32" s="29" t="str">
        <x:v>Real Time Big Data / CNN Brasil</x:v>
      </x:c>
      <x:c r="E32" s="29" t="str">
        <x:v>maio/2026</x:v>
      </x:c>
      <x:c r="F32" s="147" t="str">
        <x:v>Recorte da pesquisa</x:v>
      </x:c>
      <x:c r="G32" s="177"/>
      <x:c r="H32" s="177"/>
      <x:c r="I32" s="177"/>
      <x:c r="J32" s="177"/>
    </x:row>
    <x:row r="34">
      <x:c r="A34" s="183" t="str">
        <x:v>IMPORTANTE
• A PEC aprovada pela Câmara prevê redução gradual: 44h → 42h → 40h, cinco dias de trabalho e dois dias de descanso, sem redução salarial.
• O cenário '40h + valor-hora mantido' é apenas uma simulação matemática para explicar remuneração proporcional às horas. Não representa um salário oficialmente definido na proposta de Flávio Bolsonaro.
• 208 horas e 26 jornadas são equivalências anualizadas usando 52 semanas; o calendário real inclui férias, feriados e afastamentos.</x:v>
      </x:c>
      <x:c r="B34" s="183"/>
      <x:c r="C34" s="183"/>
      <x:c r="D34" s="183"/>
      <x:c r="E34" s="183"/>
      <x:c r="F34" s="183"/>
      <x:c r="G34" s="183"/>
      <x:c r="H34" s="183"/>
      <x:c r="I34" s="183"/>
      <x:c r="J34" s="183"/>
    </x:row>
    <x:row r="35">
      <x:c r="A35" s="183"/>
      <x:c r="B35" s="183"/>
      <x:c r="C35" s="183"/>
      <x:c r="D35" s="183"/>
      <x:c r="E35" s="183"/>
      <x:c r="F35" s="183"/>
      <x:c r="G35" s="183"/>
      <x:c r="H35" s="183"/>
      <x:c r="I35" s="183"/>
      <x:c r="J35" s="183"/>
    </x:row>
    <x:row r="36">
      <x:c r="A36" s="183"/>
      <x:c r="B36" s="183"/>
      <x:c r="C36" s="183"/>
      <x:c r="D36" s="183"/>
      <x:c r="E36" s="183"/>
      <x:c r="F36" s="183"/>
      <x:c r="G36" s="183"/>
      <x:c r="H36" s="183"/>
      <x:c r="I36" s="183"/>
      <x:c r="J36" s="183"/>
    </x:row>
    <x:row r="37">
      <x:c r="A37" s="183"/>
      <x:c r="B37" s="183"/>
      <x:c r="C37" s="183"/>
      <x:c r="D37" s="183"/>
      <x:c r="E37" s="183"/>
      <x:c r="F37" s="183"/>
      <x:c r="G37" s="183"/>
      <x:c r="H37" s="183"/>
      <x:c r="I37" s="183"/>
      <x:c r="J37" s="183"/>
    </x:row>
  </x:sheetData>
  <x:mergeCells>
    <x:mergeCell ref="A1:J2"/>
    <x:mergeCell ref="A3:J3"/>
    <x:mergeCell ref="A5:J5"/>
    <x:mergeCell ref="A10:B10"/>
    <x:mergeCell ref="A11:B12"/>
    <x:mergeCell ref="A13:B13"/>
    <x:mergeCell ref="C10:D10"/>
    <x:mergeCell ref="C11:D12"/>
    <x:mergeCell ref="C13:D13"/>
    <x:mergeCell ref="E10:F10"/>
    <x:mergeCell ref="E11:F12"/>
    <x:mergeCell ref="E13:F13"/>
    <x:mergeCell ref="G10:H10"/>
    <x:mergeCell ref="G11:H12"/>
    <x:mergeCell ref="G13:H13"/>
    <x:mergeCell ref="I10:J10"/>
    <x:mergeCell ref="I11:J12"/>
    <x:mergeCell ref="I13:J13"/>
    <x:mergeCell ref="A15:J15"/>
    <x:mergeCell ref="A22:J22"/>
    <x:mergeCell ref="G23:J26"/>
    <x:mergeCell ref="A28:J28"/>
    <x:mergeCell ref="G29:J32"/>
    <x:mergeCell ref="A34:J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17" hidden="0" customWidth="1"/>
    <x:col min="3" max="3" width="14" hidden="0" customWidth="1"/>
    <x:col min="4" max="4" width="32" hidden="0" customWidth="1"/>
    <x:col min="5" max="5" width="4" hidden="0" customWidth="1"/>
    <x:col min="6" max="6" width="32" hidden="0" customWidth="1"/>
    <x:col min="7" max="7" width="18" hidden="0" customWidth="1"/>
    <x:col min="8" max="8" width="30" hidden="0" customWidth="1"/>
  </x:cols>
  <x:sheetData>
    <x:row r="1">
      <x:c r="A1" s="189" t="str">
        <x:v>CALCULADORA — SALÁRIO, HORAS E TEMPO</x:v>
      </x:c>
      <x:c r="B1" s="189"/>
      <x:c r="C1" s="189"/>
      <x:c r="D1" s="189"/>
      <x:c r="E1" s="189"/>
      <x:c r="F1" s="189"/>
      <x:c r="G1" s="189"/>
      <x:c r="H1" s="189"/>
    </x:row>
    <x:row r="2">
      <x:c r="A2" s="189"/>
      <x:c r="B2" s="189"/>
      <x:c r="C2" s="189"/>
      <x:c r="D2" s="189"/>
      <x:c r="E2" s="189"/>
      <x:c r="F2" s="189"/>
      <x:c r="G2" s="189"/>
      <x:c r="H2" s="189"/>
    </x:row>
    <x:row r="3">
      <x:c r="A3" s="194" t="str">
        <x:v>Edite somente as células amarelas. As fórmulas recalculam automaticamente.</x:v>
      </x:c>
      <x:c r="B3" s="194"/>
      <x:c r="C3" s="194"/>
      <x:c r="D3" s="194"/>
      <x:c r="E3" s="194"/>
      <x:c r="F3" s="194"/>
      <x:c r="G3" s="194"/>
      <x:c r="H3" s="194"/>
    </x:row>
    <x:row r="5">
      <x:c r="A5" s="198" t="str">
        <x:v>ENTRADAS</x:v>
      </x:c>
      <x:c r="B5" s="198" t="str">
        <x:v>Valor</x:v>
      </x:c>
      <x:c r="C5" s="198" t="str">
        <x:v>Unidade</x:v>
      </x:c>
      <x:c r="D5" s="198" t="str">
        <x:v>Observação</x:v>
      </x:c>
      <x:c r="F5" s="198" t="str">
        <x:v>SAÍDAS</x:v>
      </x:c>
      <x:c r="G5" s="198" t="str">
        <x:v>Valor</x:v>
      </x:c>
      <x:c r="H5" s="198" t="str">
        <x:v>Fórmula / leitura</x:v>
      </x:c>
    </x:row>
    <x:row r="6">
      <x:c r="A6" s="22" t="str">
        <x:v>Salário mensal</x:v>
      </x:c>
      <x:c r="B6" s="57" t="n">
        <x:v>3000</x:v>
      </x:c>
      <x:c r="C6" s="23" t="str">
        <x:v>R$</x:v>
      </x:c>
      <x:c r="D6" s="24" t="str">
        <x:v>Exemplo</x:v>
      </x:c>
      <x:c r="F6" s="22" t="str">
        <x:v>Divisor mensal atual</x:v>
      </x:c>
      <x:c r="G6" s="201" t="n">
        <x:f>B7*5</x:f>
        <x:v>220</x:v>
      </x:c>
      <x:c r="H6" s="24" t="str">
        <x:v>horas × 5</x:v>
      </x:c>
    </x:row>
    <x:row r="7">
      <x:c r="A7" s="25" t="str">
        <x:v>Horas semanais atuais</x:v>
      </x:c>
      <x:c r="B7" s="46" t="n">
        <x:v>44</x:v>
      </x:c>
      <x:c r="C7" s="26" t="str">
        <x:v>h</x:v>
      </x:c>
      <x:c r="D7" s="27" t="str">
        <x:v>Base constitucional atual</x:v>
      </x:c>
      <x:c r="F7" s="25" t="str">
        <x:v>Divisor mensal proposto</x:v>
      </x:c>
      <x:c r="G7" s="202" t="n">
        <x:f>B8*5</x:f>
        <x:v>200</x:v>
      </x:c>
      <x:c r="H7" s="27" t="str">
        <x:v>horas × 5</x:v>
      </x:c>
    </x:row>
    <x:row r="8">
      <x:c r="A8" s="25" t="str">
        <x:v>Horas semanais propostas</x:v>
      </x:c>
      <x:c r="B8" s="46" t="n">
        <x:v>40</x:v>
      </x:c>
      <x:c r="C8" s="26" t="str">
        <x:v>h</x:v>
      </x:c>
      <x:c r="D8" s="27" t="str">
        <x:v>Teste 42h ou 40h</x:v>
      </x:c>
      <x:c r="F8" s="25" t="str">
        <x:v>Valor/hora atual</x:v>
      </x:c>
      <x:c r="G8" s="203" t="n">
        <x:f>B6/G6</x:f>
        <x:v>13.636363636363637</x:v>
      </x:c>
      <x:c r="H8" s="27" t="str">
        <x:v>salário ÷ divisor</x:v>
      </x:c>
    </x:row>
    <x:row r="9">
      <x:c r="A9" s="25" t="str">
        <x:v>Dias de trabalho atuais</x:v>
      </x:c>
      <x:c r="B9" s="46" t="n">
        <x:v>6</x:v>
      </x:c>
      <x:c r="C9" s="26" t="str">
        <x:v>dias</x:v>
      </x:c>
      <x:c r="D9" s="27" t="str">
        <x:v>Ex.: 6x1</x:v>
      </x:c>
      <x:c r="F9" s="25" t="str">
        <x:v>Valor/hora com salário mantido</x:v>
      </x:c>
      <x:c r="G9" s="203" t="n">
        <x:f>B6/G7</x:f>
        <x:v>15</x:v>
      </x:c>
      <x:c r="H9" s="27" t="str">
        <x:v>mesmo salário ÷ novo divisor</x:v>
      </x:c>
    </x:row>
    <x:row r="10">
      <x:c r="A10" s="28" t="str">
        <x:v>Dias de trabalho propostos</x:v>
      </x:c>
      <x:c r="B10" s="47" t="n">
        <x:v>5</x:v>
      </x:c>
      <x:c r="C10" s="29" t="str">
        <x:v>dias</x:v>
      </x:c>
      <x:c r="D10" s="30" t="str">
        <x:v>Ex.: 5x2</x:v>
      </x:c>
      <x:c r="F10" s="25" t="str">
        <x:v>Aumento do valor/hora</x:v>
      </x:c>
      <x:c r="G10" s="204" t="n">
        <x:f>(G9/G8)-1</x:f>
        <x:v>0.09999999999999987</x:v>
      </x:c>
      <x:c r="H10" s="27" t="str">
        <x:v>novo valor/hora ÷ atual − 1</x:v>
      </x:c>
    </x:row>
    <x:row r="11">
      <x:c r="F11" s="25" t="str">
        <x:v>Salário se valor-hora ficar constante</x:v>
      </x:c>
      <x:c r="G11" s="203" t="n">
        <x:f>G8*G7</x:f>
        <x:v>2727.2727272727275</x:v>
      </x:c>
      <x:c r="H11" s="27" t="str">
        <x:v>valor/hora atual × novo divisor</x:v>
      </x:c>
    </x:row>
    <x:row r="12">
      <x:c r="A12" s="151" t="str">
        <x:v>TEMPO POR DIA</x:v>
      </x:c>
      <x:c r="B12" s="151" t="str">
        <x:v>Atual</x:v>
      </x:c>
      <x:c r="C12" s="151" t="str">
        <x:v>Proposto</x:v>
      </x:c>
      <x:c r="D12" s="151" t="str">
        <x:v>Diferença</x:v>
      </x:c>
      <x:c r="F12" s="25" t="str">
        <x:v>Variação do salário nesse cenário</x:v>
      </x:c>
      <x:c r="G12" s="204" t="n">
        <x:f>(G11/B6)-1</x:f>
        <x:v>-0.09090909090909083</x:v>
      </x:c>
      <x:c r="H12" s="27" t="str">
        <x:v>novo salário ÷ atual − 1</x:v>
      </x:c>
    </x:row>
    <x:row r="13">
      <x:c r="A13" s="22" t="str">
        <x:v>Horas por dia trabalhado</x:v>
      </x:c>
      <x:c r="B13" s="215" t="n">
        <x:f>B7/B9</x:f>
        <x:v>7.333333333333333</x:v>
      </x:c>
      <x:c r="C13" s="215" t="n">
        <x:f>B8/B10</x:f>
        <x:v>8</x:v>
      </x:c>
      <x:c r="D13" s="216" t="n">
        <x:f>C13-B13</x:f>
        <x:v>0.666666666666667</x:v>
      </x:c>
      <x:c r="F13" s="25" t="str">
        <x:v>Horas liberadas/semana</x:v>
      </x:c>
      <x:c r="G13" s="202" t="n">
        <x:f>B7-B8</x:f>
        <x:v>4</x:v>
      </x:c>
      <x:c r="H13" s="27" t="str">
        <x:v>atual − proposta</x:v>
      </x:c>
    </x:row>
    <x:row r="14">
      <x:c r="A14" s="25" t="str">
        <x:v>Horas inteiras</x:v>
      </x:c>
      <x:c r="B14" s="217" t="n">
        <x:f>INT(B13)</x:f>
        <x:v>7</x:v>
      </x:c>
      <x:c r="C14" s="217" t="n">
        <x:f>INT(C13)</x:f>
        <x:v>8</x:v>
      </x:c>
      <x:c r="D14" s="218" t="n">
        <x:f>INT(D13)</x:f>
        <x:v>0</x:v>
      </x:c>
      <x:c r="F14" s="28" t="str">
        <x:v>Horas liberadas/ano*</x:v>
      </x:c>
      <x:c r="G14" s="205" t="n">
        <x:f>G13*52</x:f>
        <x:v>208</x:v>
      </x:c>
      <x:c r="H14" s="30" t="str">
        <x:v>horas semanais × 52</x:v>
      </x:c>
    </x:row>
    <x:row r="15">
      <x:c r="A15" s="25" t="str">
        <x:v>Minutos adicionais</x:v>
      </x:c>
      <x:c r="B15" s="217" t="n">
        <x:f>ROUND((B13-B14)*60,0)</x:f>
        <x:v>20</x:v>
      </x:c>
      <x:c r="C15" s="217" t="n">
        <x:f>ROUND((C13-C14)*60,0)</x:f>
        <x:v>0</x:v>
      </x:c>
      <x:c r="D15" s="218" t="n">
        <x:f>ROUND((D13-D14)*60,0)</x:f>
        <x:v>40</x:v>
      </x:c>
    </x:row>
    <x:row r="16">
      <x:c r="A16" s="25" t="str">
        <x:v>Dias de descanso/semana</x:v>
      </x:c>
      <x:c r="B16" s="217" t="n">
        <x:f>7-B9</x:f>
        <x:v>1</x:v>
      </x:c>
      <x:c r="C16" s="217" t="n">
        <x:f>7-B10</x:f>
        <x:v>2</x:v>
      </x:c>
      <x:c r="D16" s="218" t="n">
        <x:f>C16-B16</x:f>
        <x:v>1</x:v>
      </x:c>
    </x:row>
    <x:row r="17">
      <x:c r="A17" s="25" t="str">
        <x:v>Jornadas de 8h equivalentes/ano*</x:v>
      </x:c>
      <x:c r="B17" s="217" t="n">
        <x:f>0</x:f>
        <x:v>0</x:v>
      </x:c>
      <x:c r="C17" s="217" t="n">
        <x:f>G14/8</x:f>
        <x:v>26</x:v>
      </x:c>
      <x:c r="D17" s="218" t="n">
        <x:f>C17-B17</x:f>
        <x:v>26</x:v>
      </x:c>
    </x:row>
    <x:row r="18">
      <x:c r="A18" s="28" t="str">
        <x:v>Redução % das horas semanais</x:v>
      </x:c>
      <x:c r="B18" s="219" t="n">
        <x:f>0</x:f>
        <x:v>0</x:v>
      </x:c>
      <x:c r="C18" s="219" t="n">
        <x:f>1-(B8/B7)</x:f>
        <x:v>0.09090909090909094</x:v>
      </x:c>
      <x:c r="D18" s="220" t="n">
        <x:f>C18-B18</x:f>
        <x:v>0.09090909090909094</x:v>
      </x:c>
    </x:row>
    <x:row r="20">
      <x:c r="A20" s="229" t="str">
        <x:v>LEITURA
Se o salário mensal for preservado, reduzir de 44h para 40h aumenta matematicamente o valor da hora de R$ 13,64 para R$ 15,00 em um salário de R$ 3.000 (+10%). Se o valor da hora for preservado e apenas as horas forem reduzidas, o salário matemático cai na mesma proporção das horas. Esse segundo caso é uma simulação explicativa, não um parâmetro oficial.</x:v>
      </x:c>
      <x:c r="B20" s="229"/>
      <x:c r="C20" s="229"/>
      <x:c r="D20" s="229"/>
      <x:c r="E20" s="229"/>
      <x:c r="F20" s="229"/>
      <x:c r="G20" s="229"/>
      <x:c r="H20" s="229"/>
    </x:row>
    <x:row r="21">
      <x:c r="A21" s="229"/>
      <x:c r="B21" s="229"/>
      <x:c r="C21" s="229"/>
      <x:c r="D21" s="229"/>
      <x:c r="E21" s="229"/>
      <x:c r="F21" s="229"/>
      <x:c r="G21" s="229"/>
      <x:c r="H21" s="229"/>
    </x:row>
    <x:row r="22">
      <x:c r="A22" s="229"/>
      <x:c r="B22" s="229"/>
      <x:c r="C22" s="229"/>
      <x:c r="D22" s="229"/>
      <x:c r="E22" s="229"/>
      <x:c r="F22" s="229"/>
      <x:c r="G22" s="229"/>
      <x:c r="H22" s="229"/>
    </x:row>
    <x:row r="23">
      <x:c r="A23" s="229"/>
      <x:c r="B23" s="229"/>
      <x:c r="C23" s="229"/>
      <x:c r="D23" s="229"/>
      <x:c r="E23" s="229"/>
      <x:c r="F23" s="229"/>
      <x:c r="G23" s="229"/>
      <x:c r="H23" s="229"/>
    </x:row>
  </x:sheetData>
  <x:mergeCells>
    <x:mergeCell ref="A1:H2"/>
    <x:mergeCell ref="A3:H3"/>
    <x:mergeCell ref="A20:H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24" hidden="0" customWidth="1"/>
    <x:col min="4" max="4" width="18" hidden="0" customWidth="1"/>
    <x:col min="5" max="5" width="24" hidden="0" customWidth="1"/>
    <x:col min="6" max="6" width="18" hidden="0" customWidth="1"/>
    <x:col min="7" max="7" width="18" hidden="0" customWidth="1"/>
    <x:col min="8" max="8" width="16" hidden="0" customWidth="1"/>
  </x:cols>
  <x:sheetData>
    <x:row r="1">
      <x:c r="A1" s="189" t="str">
        <x:v>CENÁRIOS POR FAIXA DE SALÁRIO</x:v>
      </x:c>
      <x:c r="B1" s="189"/>
      <x:c r="C1" s="189"/>
      <x:c r="D1" s="189"/>
      <x:c r="E1" s="189"/>
      <x:c r="F1" s="189"/>
      <x:c r="G1" s="189"/>
      <x:c r="H1" s="189"/>
    </x:row>
    <x:row r="2">
      <x:c r="A2" s="189"/>
      <x:c r="B2" s="189"/>
      <x:c r="C2" s="189"/>
      <x:c r="D2" s="189"/>
      <x:c r="E2" s="189"/>
      <x:c r="F2" s="189"/>
      <x:c r="G2" s="189"/>
      <x:c r="H2" s="189"/>
    </x:row>
    <x:row r="3">
      <x:c r="A3" s="194" t="str">
        <x:v>Comparação 44h → 40h em dois cenários: salário mensal mantido x valor-hora mantido</x:v>
      </x:c>
      <x:c r="B3" s="194"/>
      <x:c r="C3" s="194"/>
      <x:c r="D3" s="194"/>
      <x:c r="E3" s="194"/>
      <x:c r="F3" s="194"/>
      <x:c r="G3" s="194"/>
      <x:c r="H3" s="194"/>
    </x:row>
    <x:row r="5">
      <x:c r="A5" s="234" t="str">
        <x:v>Salário atual</x:v>
      </x:c>
      <x:c r="B5" s="234" t="str">
        <x:v>Valor/hora 44h</x:v>
      </x:c>
      <x:c r="C5" s="234" t="str">
        <x:v>Valor/hora 40h c/ salário mantido</x:v>
      </x:c>
      <x:c r="D5" s="234" t="str">
        <x:v>Aumento valor/hora</x:v>
      </x:c>
      <x:c r="E5" s="234" t="str">
        <x:v>Salário 40h c/ valor-hora mantido</x:v>
      </x:c>
      <x:c r="F5" s="234" t="str">
        <x:v>Redução salarial</x:v>
      </x:c>
      <x:c r="G5" s="234" t="str">
        <x:v>Horas liberadas/ano*</x:v>
      </x:c>
      <x:c r="H5" s="234" t="str">
        <x:v>Jornadas 8h*</x:v>
      </x:c>
    </x:row>
    <x:row r="6">
      <x:c r="A6" s="237" t="n">
        <x:v>1621</x:v>
      </x:c>
      <x:c r="B6" s="127" t="n">
        <x:f>A6/220</x:f>
        <x:v>7.368181818181818</x:v>
      </x:c>
      <x:c r="C6" s="127" t="n">
        <x:f>A6/200</x:f>
        <x:v>8.105</x:v>
      </x:c>
      <x:c r="D6" s="133" t="n">
        <x:f>(C6/B6)-1</x:f>
        <x:v>0.10000000000000009</x:v>
      </x:c>
      <x:c r="E6" s="127" t="n">
        <x:f>B6*200</x:f>
        <x:v>1473.6363636363637</x:v>
      </x:c>
      <x:c r="F6" s="133" t="n">
        <x:f>(E6/A6)-1</x:f>
        <x:v>-0.09090909090909083</x:v>
      </x:c>
      <x:c r="G6" s="139" t="n">
        <x:f>(44-40)*52</x:f>
        <x:v>208</x:v>
      </x:c>
      <x:c r="H6" s="243" t="n">
        <x:f>G6/8</x:f>
        <x:v>26</x:v>
      </x:c>
    </x:row>
    <x:row r="7">
      <x:c r="A7" s="238" t="n">
        <x:v>2000</x:v>
      </x:c>
      <x:c r="B7" s="128" t="n">
        <x:f>A7/220</x:f>
        <x:v>9.090909090909092</x:v>
      </x:c>
      <x:c r="C7" s="128" t="n">
        <x:f>A7/200</x:f>
        <x:v>10</x:v>
      </x:c>
      <x:c r="D7" s="134" t="n">
        <x:f>(C7/B7)-1</x:f>
        <x:v>0.09999999999999987</x:v>
      </x:c>
      <x:c r="E7" s="128" t="n">
        <x:f>B7*200</x:f>
        <x:v>1818.1818181818182</x:v>
      </x:c>
      <x:c r="F7" s="134" t="n">
        <x:f>(E7/A7)-1</x:f>
        <x:v>-0.09090909090909083</x:v>
      </x:c>
      <x:c r="G7" s="140" t="n">
        <x:f>(44-40)*52</x:f>
        <x:v>208</x:v>
      </x:c>
      <x:c r="H7" s="244" t="n">
        <x:f>G7/8</x:f>
        <x:v>26</x:v>
      </x:c>
    </x:row>
    <x:row r="8">
      <x:c r="A8" s="238" t="n">
        <x:v>3000</x:v>
      </x:c>
      <x:c r="B8" s="128" t="n">
        <x:f>A8/220</x:f>
        <x:v>13.636363636363637</x:v>
      </x:c>
      <x:c r="C8" s="128" t="n">
        <x:f>A8/200</x:f>
        <x:v>15</x:v>
      </x:c>
      <x:c r="D8" s="134" t="n">
        <x:f>(C8/B8)-1</x:f>
        <x:v>0.09999999999999987</x:v>
      </x:c>
      <x:c r="E8" s="128" t="n">
        <x:f>B8*200</x:f>
        <x:v>2727.2727272727275</x:v>
      </x:c>
      <x:c r="F8" s="134" t="n">
        <x:f>(E8/A8)-1</x:f>
        <x:v>-0.09090909090909083</x:v>
      </x:c>
      <x:c r="G8" s="140" t="n">
        <x:f>(44-40)*52</x:f>
        <x:v>208</x:v>
      </x:c>
      <x:c r="H8" s="244" t="n">
        <x:f>G8/8</x:f>
        <x:v>26</x:v>
      </x:c>
    </x:row>
    <x:row r="9">
      <x:c r="A9" s="238" t="n">
        <x:v>5000</x:v>
      </x:c>
      <x:c r="B9" s="128" t="n">
        <x:f>A9/220</x:f>
        <x:v>22.727272727272727</x:v>
      </x:c>
      <x:c r="C9" s="128" t="n">
        <x:f>A9/200</x:f>
        <x:v>25</x:v>
      </x:c>
      <x:c r="D9" s="134" t="n">
        <x:f>(C9/B9)-1</x:f>
        <x:v>0.10000000000000009</x:v>
      </x:c>
      <x:c r="E9" s="128" t="n">
        <x:f>B9*200</x:f>
        <x:v>4545.454545454545</x:v>
      </x:c>
      <x:c r="F9" s="134" t="n">
        <x:f>(E9/A9)-1</x:f>
        <x:v>-0.09090909090909094</x:v>
      </x:c>
      <x:c r="G9" s="140" t="n">
        <x:f>(44-40)*52</x:f>
        <x:v>208</x:v>
      </x:c>
      <x:c r="H9" s="244" t="n">
        <x:f>G9/8</x:f>
        <x:v>26</x:v>
      </x:c>
    </x:row>
    <x:row r="10">
      <x:c r="A10" s="239" t="n">
        <x:v>10000</x:v>
      </x:c>
      <x:c r="B10" s="129" t="n">
        <x:f>A10/220</x:f>
        <x:v>45.45454545454545</x:v>
      </x:c>
      <x:c r="C10" s="129" t="n">
        <x:f>A10/200</x:f>
        <x:v>50</x:v>
      </x:c>
      <x:c r="D10" s="135" t="n">
        <x:f>(C10/B10)-1</x:f>
        <x:v>0.10000000000000009</x:v>
      </x:c>
      <x:c r="E10" s="129" t="n">
        <x:f>B10*200</x:f>
        <x:v>9090.90909090909</x:v>
      </x:c>
      <x:c r="F10" s="135" t="n">
        <x:f>(E10/A10)-1</x:f>
        <x:v>-0.09090909090909094</x:v>
      </x:c>
      <x:c r="G10" s="141" t="n">
        <x:f>(44-40)*52</x:f>
        <x:v>208</x:v>
      </x:c>
      <x:c r="H10" s="245" t="n">
        <x:f>G10/8</x:f>
        <x:v>26</x:v>
      </x:c>
    </x:row>
    <x:row r="12">
      <x:c r="A12" s="251" t="str">
        <x:v>OBSERVAÇÃO
A linha de R$ 1.621 usa o salário mínimo nacional de 2026 como exemplo. A coluna 'salário 40h com valor-hora mantido' é uma simulação matemática para explicar proporcionalidade; não é uma regra oficial de remuneração.</x:v>
      </x:c>
      <x:c r="B12" s="251"/>
      <x:c r="C12" s="251"/>
      <x:c r="D12" s="251"/>
      <x:c r="E12" s="251"/>
      <x:c r="F12" s="251"/>
      <x:c r="G12" s="251"/>
      <x:c r="H12" s="251"/>
    </x:row>
    <x:row r="13">
      <x:c r="A13" s="251"/>
      <x:c r="B13" s="251"/>
      <x:c r="C13" s="251"/>
      <x:c r="D13" s="251"/>
      <x:c r="E13" s="251"/>
      <x:c r="F13" s="251"/>
      <x:c r="G13" s="251"/>
      <x:c r="H13" s="251"/>
    </x:row>
    <x:row r="14">
      <x:c r="A14" s="251"/>
      <x:c r="B14" s="251"/>
      <x:c r="C14" s="251"/>
      <x:c r="D14" s="251"/>
      <x:c r="E14" s="251"/>
      <x:c r="F14" s="251"/>
      <x:c r="G14" s="251"/>
      <x:c r="H14" s="251"/>
    </x:row>
    <x:row r="15">
      <x:c r="A15" s="251"/>
      <x:c r="B15" s="251"/>
      <x:c r="C15" s="251"/>
      <x:c r="D15" s="251"/>
      <x:c r="E15" s="251"/>
      <x:c r="F15" s="251"/>
      <x:c r="G15" s="251"/>
      <x:c r="H15" s="251"/>
    </x:row>
  </x:sheetData>
  <x:mergeCells>
    <x:mergeCell ref="A1:H2"/>
    <x:mergeCell ref="A3:H3"/>
    <x:mergeCell ref="A12:H1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30" hidden="0" customWidth="1"/>
    <x:col min="3" max="3" width="26" hidden="0" customWidth="1"/>
    <x:col min="4" max="4" width="34" hidden="0" customWidth="1"/>
    <x:col min="5" max="5" width="28" hidden="0" customWidth="1"/>
    <x:col min="6" max="6" width="34" hidden="0" customWidth="1"/>
  </x:cols>
  <x:sheetData>
    <x:row r="1">
      <x:c r="A1" s="188" t="str">
        <x:v>COMPARAÇÃO DE PROPOSTAS E PREMISSAS</x:v>
      </x:c>
      <x:c r="B1" s="188"/>
      <x:c r="C1" s="188"/>
      <x:c r="D1" s="188"/>
      <x:c r="E1" s="188"/>
      <x:c r="F1" s="188"/>
    </x:row>
    <x:row r="2">
      <x:c r="A2" s="188"/>
      <x:c r="B2" s="188"/>
      <x:c r="C2" s="188"/>
      <x:c r="D2" s="188"/>
      <x:c r="E2" s="188"/>
      <x:c r="F2" s="188"/>
    </x:row>
    <x:row r="4">
      <x:c r="A4" s="234" t="str">
        <x:v>Tema</x:v>
      </x:c>
      <x:c r="B4" s="234" t="str">
        <x:v>PEC aprovada na Câmara</x:v>
      </x:c>
      <x:c r="C4" s="234" t="str">
        <x:v>Posição atribuída a Lula</x:v>
      </x:c>
      <x:c r="D4" s="234" t="str">
        <x:v>Posição pública de Flávio Bolsonaro</x:v>
      </x:c>
      <x:c r="E4" s="234" t="str">
        <x:v>O que a planilha calcula</x:v>
      </x:c>
      <x:c r="F4" s="234" t="str">
        <x:v>Cuidado metodológico</x:v>
      </x:c>
    </x:row>
    <x:row r="5">
      <x:c r="A5" s="255" t="str">
        <x:v>Jornada semanal</x:v>
      </x:c>
      <x:c r="B5" s="256" t="str">
        <x:v>40h após transição</x:v>
      </x:c>
      <x:c r="C5" s="256" t="str">
        <x:v>Apoia o desenho de 40h</x:v>
      </x:c>
      <x:c r="D5" s="256" t="str">
        <x:v>Defende maior flexibilidade</x:v>
      </x:c>
      <x:c r="E5" s="256" t="str">
        <x:v>44h, 42h e 40h</x:v>
      </x:c>
      <x:c r="F5" s="145" t="str">
        <x:v>Não reduzir propostas a um único slogan</x:v>
      </x:c>
    </x:row>
    <x:row r="6">
      <x:c r="A6" s="257" t="str">
        <x:v>Dias</x:v>
      </x:c>
      <x:c r="B6" s="258" t="str">
        <x:v>5 dias de trabalho + 2 descansos</x:v>
      </x:c>
      <x:c r="C6" s="258" t="str">
        <x:v>Apoia o texto</x:v>
      </x:c>
      <x:c r="D6" s="258" t="str">
        <x:v>Alternativa flexível</x:v>
      </x:c>
      <x:c r="E6" s="258" t="str">
        <x:v>6x1 vs 5x2</x:v>
      </x:c>
      <x:c r="F6" s="146" t="str">
        <x:v>Configurações reais podem variar</x:v>
      </x:c>
    </x:row>
    <x:row r="7">
      <x:c r="A7" s="257" t="str">
        <x:v>Salário mensal</x:v>
      </x:c>
      <x:c r="B7" s="258" t="str">
        <x:v>Sem redução salarial</x:v>
      </x:c>
      <x:c r="C7" s="258" t="str">
        <x:v>Apoia sem redução</x:v>
      </x:c>
      <x:c r="D7" s="258" t="str">
        <x:v>Defende remuneração proporcional às horas</x:v>
      </x:c>
      <x:c r="E7" s="258" t="str">
        <x:v>Cenário salário mantido</x:v>
      </x:c>
      <x:c r="F7" s="146" t="str">
        <x:v>Detalhes finais da proposta flexível não estão definidos</x:v>
      </x:c>
    </x:row>
    <x:row r="8">
      <x:c r="A8" s="257" t="str">
        <x:v>Valor da hora</x:v>
      </x:c>
      <x:c r="B8" s="258" t="str">
        <x:v>Sobe se salário for mantido e horas caírem</x:v>
      </x:c>
      <x:c r="C8" s="258" t="str">
        <x:v>Consequência matemática</x:v>
      </x:c>
      <x:c r="D8" s="258" t="str">
        <x:v>Pode ser base de modelo por hora</x:v>
      </x:c>
      <x:c r="E8" s="258" t="str">
        <x:v>Divisores 220 / 210 / 200</x:v>
      </x:c>
      <x:c r="F8" s="146" t="str">
        <x:v>Cálculo não é promessa política</x:v>
      </x:c>
    </x:row>
    <x:row r="9">
      <x:c r="A9" s="257" t="str">
        <x:v>Transição</x:v>
      </x:c>
      <x:c r="B9" s="258" t="str">
        <x:v>44h → 42h → 40h</x:v>
      </x:c>
      <x:c r="C9" s="258" t="str">
        <x:v>Apoio ao texto aprovado</x:v>
      </x:c>
      <x:c r="D9" s="258" t="str">
        <x:v>Não é o mesmo desenho</x:v>
      </x:c>
      <x:c r="E9" s="258" t="str">
        <x:v>Etapa intermediária de 42h</x:v>
      </x:c>
      <x:c r="F9" s="146" t="str">
        <x:v>Status legislativo pode mudar</x:v>
      </x:c>
    </x:row>
    <x:row r="10">
      <x:c r="A10" s="259" t="str">
        <x:v>Objetivo do vídeo</x:v>
      </x:c>
      <x:c r="B10" s="260" t="str">
        <x:v>Explicar matemática</x:v>
      </x:c>
      <x:c r="C10" s="260" t="str">
        <x:v>Sem defender candidato</x:v>
      </x:c>
      <x:c r="D10" s="260" t="str">
        <x:v>Sem defender candidato</x:v>
      </x:c>
      <x:c r="E10" s="260" t="str">
        <x:v>Premissa → fórmula → resultado</x:v>
      </x:c>
      <x:c r="F10" s="147" t="str">
        <x:v>Simulação ≠ previsão / proposta oficial</x:v>
      </x:c>
    </x:row>
    <x:row r="12">
      <x:c r="A12" s="268" t="str">
        <x:v>REGRA EDITORIAL
Não dizer: “Flávio vai reduzir o salário para R$ 2.727”.
Dizer: “Se mantivermos o mesmo valor da hora e reduzirmos 44h para 40h, a matemática leva um salário de R$ 3.000 para cerca de R$ 2.727. Esse é um cenário ilustrativo, não um salário oficialmente definido na proposta.”</x:v>
      </x:c>
      <x:c r="B12" s="268"/>
      <x:c r="C12" s="268"/>
      <x:c r="D12" s="268"/>
      <x:c r="E12" s="268"/>
      <x:c r="F12" s="268"/>
    </x:row>
    <x:row r="13">
      <x:c r="A13" s="268"/>
      <x:c r="B13" s="268"/>
      <x:c r="C13" s="268"/>
      <x:c r="D13" s="268"/>
      <x:c r="E13" s="268"/>
      <x:c r="F13" s="268"/>
    </x:row>
    <x:row r="14">
      <x:c r="A14" s="268"/>
      <x:c r="B14" s="268"/>
      <x:c r="C14" s="268"/>
      <x:c r="D14" s="268"/>
      <x:c r="E14" s="268"/>
      <x:c r="F14" s="268"/>
    </x:row>
    <x:row r="15">
      <x:c r="A15" s="268"/>
      <x:c r="B15" s="268"/>
      <x:c r="C15" s="268"/>
      <x:c r="D15" s="268"/>
      <x:c r="E15" s="268"/>
      <x:c r="F15" s="268"/>
    </x:row>
    <x:row r="16">
      <x:c r="A16" s="268"/>
      <x:c r="B16" s="268"/>
      <x:c r="C16" s="268"/>
      <x:c r="D16" s="268"/>
      <x:c r="E16" s="268"/>
      <x:c r="F16" s="268"/>
    </x:row>
  </x:sheetData>
  <x:mergeCells>
    <x:mergeCell ref="A1:F2"/>
    <x:mergeCell ref="A12:F16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8" hidden="0" customWidth="1"/>
    <x:col min="2" max="2" width="28" hidden="0" customWidth="1"/>
    <x:col min="3" max="3" width="82" hidden="0" customWidth="1"/>
    <x:col min="4" max="4" width="54" hidden="0" customWidth="1"/>
  </x:cols>
  <x:sheetData>
    <x:row r="1">
      <x:c r="A1" s="188" t="str">
        <x:v>FONTES E REFERÊNCIAS</x:v>
      </x:c>
      <x:c r="B1" s="188"/>
      <x:c r="C1" s="188"/>
      <x:c r="D1" s="188"/>
    </x:row>
    <x:row r="2">
      <x:c r="A2" s="188"/>
      <x:c r="B2" s="188"/>
      <x:c r="C2" s="188"/>
      <x:c r="D2" s="188"/>
    </x:row>
    <x:row r="4">
      <x:c r="A4" s="198" t="str">
        <x:v>Uso no vídeo / planilha</x:v>
      </x:c>
      <x:c r="B4" s="198" t="str">
        <x:v>Fonte</x:v>
      </x:c>
      <x:c r="C4" s="198" t="str">
        <x:v>URL</x:v>
      </x:c>
      <x:c r="D4" s="198" t="str">
        <x:v>Dado principal</x:v>
      </x:c>
    </x:row>
    <x:row r="5">
      <x:c r="A5" s="255" t="str">
        <x:v>Texto aprovado pela Câmara</x:v>
      </x:c>
      <x:c r="B5" s="256" t="str">
        <x:v>Câmara dos Deputados</x:v>
      </x:c>
      <x:c r="C5" s="256" t="str">
        <x:v>https://www.camara.leg.br/noticias/1277141-camara-aprova-em-dois-turnos-fim-da-escala-6x1-com-jornada-maxima-de-40-horas-semanais</x:v>
      </x:c>
      <x:c r="D5" s="145" t="str">
        <x:v>40h, 5 dias, 2 descansos, sem redução salarial</x:v>
      </x:c>
    </x:row>
    <x:row r="6">
      <x:c r="A6" s="257" t="str">
        <x:v>Transição e tramitação no Senado</x:v>
      </x:c>
      <x:c r="B6" s="258" t="str">
        <x:v>Senado Federal</x:v>
      </x:c>
      <x:c r="C6" s="258" t="str">
        <x:v>https://www12.senado.leg.br/noticias/materias/2026/10/06/pec-que-acaba-com-escala-6x1-comeca-a-tramitar-no-plenario</x:v>
      </x:c>
      <x:c r="D6" s="146" t="str">
        <x:v>44h → 42h → 40h; discussão em plenário</x:v>
      </x:c>
    </x:row>
    <x:row r="7">
      <x:c r="A7" s="257" t="str">
        <x:v>Divisores 220 e 200</x:v>
      </x:c>
      <x:c r="B7" s="258" t="str">
        <x:v>Tribunal Superior do Trabalho</x:v>
      </x:c>
      <x:c r="C7" s="258" t="str">
        <x:v>https://consultadocumento.tst.jus.br/consultaDocumento/acordao.do?anoProcInt=2014&amp;dtaPublicacaoStr=14%2F12%2F2018+07%3A00%3A00&amp;nia=7282303&amp;numProcInt=247211</x:v>
      </x:c>
      <x:c r="D7" s="146" t="str">
        <x:v>44h = divisor 220; 40h = divisor 200</x:v>
      </x:c>
    </x:row>
    <x:row r="8">
      <x:c r="A8" s="257" t="str">
        <x:v>Salário mínimo 2026</x:v>
      </x:c>
      <x:c r="B8" s="258" t="str">
        <x:v>Planalto</x:v>
      </x:c>
      <x:c r="C8" s="258" t="str">
        <x:v>https://www.planalto.gov.br/ccivil_03/_ato2023-2026/2025/decreto/d12797.htm</x:v>
      </x:c>
      <x:c r="D8" s="146" t="str">
        <x:v>R$ 1.621; referência horária oficial de R$ 7,37</x:v>
      </x:c>
    </x:row>
    <x:row r="9">
      <x:c r="A9" s="257" t="str">
        <x:v>Proposta de jornada flexível / remuneração por hora</x:v>
      </x:c>
      <x:c r="B9" s="258" t="str">
        <x:v>Agência Brasil</x:v>
      </x:c>
      <x:c r="C9" s="258" t="str">
        <x:v>https://agenciabrasil.ebc.com.br/politica/noticia/2026-05/flavio-bolsonaro-sugere-pagamento-por-hora-em-alternativa-escala-6x1</x:v>
      </x:c>
      <x:c r="D9" s="146" t="str">
        <x:v>Posição pública atribuída a Flávio Bolsonaro</x:v>
      </x:c>
    </x:row>
    <x:row r="10">
      <x:c r="A10" s="257" t="str">
        <x:v>Apoio ao fim da 6x1</x:v>
      </x:c>
      <x:c r="B10" s="258" t="str">
        <x:v>CNN Brasil / Real Time Big Data</x:v>
      </x:c>
      <x:c r="C10" s="258" t="str">
        <x:v>https://www.cnnbrasil.com.br/politica/real-time-big-data-71-dos-brasileiros-aprovam-o-fim-da-escala-6x1/</x:v>
      </x:c>
      <x:c r="D10" s="146" t="str">
        <x:v>71% total; 84% eleitores de Lula; 59% eleitores de Flávio</x:v>
      </x:c>
    </x:row>
    <x:row r="11">
      <x:c r="A11" s="257" t="str">
        <x:v>Empregos em escala 6x1</x:v>
      </x:c>
      <x:c r="B11" s="258" t="str">
        <x:v>Agência Gov / MTE</x:v>
      </x:c>
      <x:c r="C11" s="258" t="str">
        <x:v>https://agenciagov.ebc.com.br/noticias/202603/escala-6x1-atinge-33-2-dos-empregos-no-brasil-aponta-levantamento</x:v>
      </x:c>
      <x:c r="D11" s="146" t="str">
        <x:v>33,2% dos empregos cadastrados no levantamento</x:v>
      </x:c>
    </x:row>
    <x:row r="12">
      <x:c r="A12" s="259" t="str">
        <x:v>Divergência sobre impacto econômico</x:v>
      </x:c>
      <x:c r="B12" s="260" t="str">
        <x:v>Agência Brasil</x:v>
      </x:c>
      <x:c r="C12" s="260" t="str">
        <x:v>https://agenciabrasil.ebc.com.br/economia/noticia/2026-04/fim-da-escala-6-1-estudos-divergem-sobre-impactos-no-pib-e-inflacao</x:v>
      </x:c>
      <x:c r="D12" s="147" t="str">
        <x:v>Estudos divergem sobre PIB, inflação e custo</x:v>
      </x:c>
    </x:row>
    <x:row r="14">
      <x:c r="A14" s="251" t="str">
        <x:v>NOTA METODOLÓGICA
A planilha separa dados legislativos e declarações públicas de simulações matemáticas. O cenário de remuneração proporcional usa uma premissa simples de valor-hora constante para fins didáticos. Ele não substitui texto legal, contrato de trabalho, acordo coletivo ou detalhamento definitivo de proposta política.</x:v>
      </x:c>
      <x:c r="B14" s="251"/>
      <x:c r="C14" s="251"/>
      <x:c r="D14" s="251"/>
    </x:row>
    <x:row r="15">
      <x:c r="A15" s="251"/>
      <x:c r="B15" s="251"/>
      <x:c r="C15" s="251"/>
      <x:c r="D15" s="251"/>
    </x:row>
    <x:row r="16">
      <x:c r="A16" s="251"/>
      <x:c r="B16" s="251"/>
      <x:c r="C16" s="251"/>
      <x:c r="D16" s="251"/>
    </x:row>
    <x:row r="17">
      <x:c r="A17" s="251"/>
      <x:c r="B17" s="251"/>
      <x:c r="C17" s="251"/>
      <x:c r="D17" s="251"/>
    </x:row>
    <x:row r="18">
      <x:c r="A18" s="251"/>
      <x:c r="B18" s="251"/>
      <x:c r="C18" s="251"/>
      <x:c r="D18" s="251"/>
    </x:row>
  </x:sheetData>
  <x:mergeCells>
    <x:mergeCell ref="A1:D2"/>
    <x:mergeCell ref="A14:D18"/>
  </x:mergeCells>
  <x:pageMargins left="0.7" right="0.7" top="0.75" bottom="0.75" header="0.3" footer="0.3"/>
</x:worksheet>
</file>